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GENERAL FUND STMT DETAIL" sheetId="1" r:id="rId1"/>
  </sheets>
  <definedNames>
    <definedName name="_xlnm.Print_Titles" localSheetId="0">'GENERAL FUND STMT DETAIL'!$1:$1</definedName>
  </definedNames>
  <calcPr calcId="144525"/>
</workbook>
</file>

<file path=xl/calcChain.xml><?xml version="1.0" encoding="utf-8"?>
<calcChain xmlns="http://schemas.openxmlformats.org/spreadsheetml/2006/main">
  <c r="F126" i="1" l="1"/>
  <c r="C126" i="1"/>
  <c r="I129" i="1"/>
  <c r="I131" i="1" s="1"/>
  <c r="H129" i="1"/>
  <c r="G131" i="1" s="1"/>
  <c r="J131" i="1" s="1"/>
  <c r="F119" i="1"/>
  <c r="C119" i="1"/>
  <c r="F130" i="1" l="1"/>
  <c r="C130" i="1"/>
  <c r="J112" i="1" l="1"/>
  <c r="H112" i="1"/>
  <c r="E112" i="1"/>
  <c r="I112" i="1"/>
  <c r="G112" i="1"/>
  <c r="F112" i="1"/>
  <c r="D112" i="1"/>
  <c r="C112" i="1"/>
  <c r="J110" i="1"/>
  <c r="H110" i="1"/>
  <c r="E110" i="1"/>
  <c r="I110" i="1"/>
  <c r="G110" i="1"/>
  <c r="F110" i="1"/>
  <c r="D110" i="1"/>
  <c r="C110" i="1"/>
  <c r="J108" i="1"/>
  <c r="H108" i="1"/>
  <c r="E108" i="1"/>
  <c r="J107" i="1"/>
  <c r="H107" i="1"/>
  <c r="E107" i="1"/>
  <c r="J106" i="1"/>
  <c r="H106" i="1"/>
  <c r="E106" i="1"/>
  <c r="J105" i="1"/>
  <c r="H105" i="1"/>
  <c r="E105" i="1"/>
  <c r="J104" i="1"/>
  <c r="H104" i="1"/>
  <c r="E104" i="1"/>
  <c r="J103" i="1"/>
  <c r="H103" i="1"/>
  <c r="E103" i="1"/>
  <c r="J102" i="1"/>
  <c r="H102" i="1"/>
  <c r="E102" i="1"/>
  <c r="J101" i="1"/>
  <c r="H101" i="1"/>
  <c r="E101" i="1"/>
  <c r="J100" i="1"/>
  <c r="H100" i="1"/>
  <c r="E100" i="1"/>
  <c r="J99" i="1"/>
  <c r="H99" i="1"/>
  <c r="E99" i="1"/>
  <c r="J98" i="1"/>
  <c r="H98" i="1"/>
  <c r="E98" i="1"/>
  <c r="J97" i="1"/>
  <c r="H97" i="1"/>
  <c r="E97" i="1"/>
  <c r="J96" i="1"/>
  <c r="H96" i="1"/>
  <c r="E96" i="1"/>
  <c r="J95" i="1"/>
  <c r="H95" i="1"/>
  <c r="E95" i="1"/>
  <c r="J94" i="1"/>
  <c r="H94" i="1"/>
  <c r="E94" i="1"/>
  <c r="J93" i="1"/>
  <c r="H93" i="1"/>
  <c r="E93" i="1"/>
  <c r="J92" i="1"/>
  <c r="H92" i="1"/>
  <c r="E92" i="1"/>
  <c r="J91" i="1"/>
  <c r="H91" i="1"/>
  <c r="E91" i="1"/>
  <c r="J90" i="1"/>
  <c r="H90" i="1"/>
  <c r="E90" i="1"/>
  <c r="J89" i="1"/>
  <c r="H89" i="1"/>
  <c r="E89" i="1"/>
  <c r="J88" i="1"/>
  <c r="H88" i="1"/>
  <c r="E88" i="1"/>
  <c r="J87" i="1"/>
  <c r="H87" i="1"/>
  <c r="E87" i="1"/>
  <c r="J86" i="1"/>
  <c r="H86" i="1"/>
  <c r="E86" i="1"/>
  <c r="J85" i="1"/>
  <c r="H85" i="1"/>
  <c r="E85" i="1"/>
  <c r="J84" i="1"/>
  <c r="H84" i="1"/>
  <c r="E84" i="1"/>
  <c r="J83" i="1"/>
  <c r="H83" i="1"/>
  <c r="E83" i="1"/>
  <c r="J82" i="1"/>
  <c r="H82" i="1"/>
  <c r="E82" i="1"/>
  <c r="J81" i="1"/>
  <c r="H81" i="1"/>
  <c r="E81" i="1"/>
  <c r="J80" i="1"/>
  <c r="H80" i="1"/>
  <c r="E80" i="1"/>
  <c r="J79" i="1"/>
  <c r="H79" i="1"/>
  <c r="E79" i="1"/>
  <c r="J78" i="1"/>
  <c r="H78" i="1"/>
  <c r="E78" i="1"/>
  <c r="J77" i="1"/>
  <c r="H77" i="1"/>
  <c r="E77" i="1"/>
  <c r="J76" i="1"/>
  <c r="H76" i="1"/>
  <c r="E76" i="1"/>
  <c r="J75" i="1"/>
  <c r="H75" i="1"/>
  <c r="E75" i="1"/>
  <c r="J74" i="1"/>
  <c r="H74" i="1"/>
  <c r="E74" i="1"/>
  <c r="J73" i="1"/>
  <c r="H73" i="1"/>
  <c r="E73" i="1"/>
  <c r="J72" i="1"/>
  <c r="H72" i="1"/>
  <c r="E72" i="1"/>
  <c r="J71" i="1"/>
  <c r="H71" i="1"/>
  <c r="E71" i="1"/>
  <c r="J70" i="1"/>
  <c r="H70" i="1"/>
  <c r="E70" i="1"/>
  <c r="J69" i="1"/>
  <c r="H69" i="1"/>
  <c r="E69" i="1"/>
  <c r="J68" i="1"/>
  <c r="H68" i="1"/>
  <c r="E68" i="1"/>
  <c r="J67" i="1"/>
  <c r="H67" i="1"/>
  <c r="E67" i="1"/>
  <c r="J66" i="1"/>
  <c r="H66" i="1"/>
  <c r="E66" i="1"/>
  <c r="J65" i="1"/>
  <c r="H65" i="1"/>
  <c r="E65" i="1"/>
  <c r="J64" i="1"/>
  <c r="H64" i="1"/>
  <c r="E64" i="1"/>
  <c r="J63" i="1"/>
  <c r="H63" i="1"/>
  <c r="E63" i="1"/>
  <c r="J62" i="1"/>
  <c r="H62" i="1"/>
  <c r="E62" i="1"/>
  <c r="J61" i="1"/>
  <c r="H61" i="1"/>
  <c r="E61" i="1"/>
  <c r="J60" i="1"/>
  <c r="H60" i="1"/>
  <c r="E60" i="1"/>
  <c r="J59" i="1"/>
  <c r="H59" i="1"/>
  <c r="E59" i="1"/>
  <c r="J58" i="1"/>
  <c r="H58" i="1"/>
  <c r="E58" i="1"/>
  <c r="J57" i="1"/>
  <c r="H57" i="1"/>
  <c r="E57" i="1"/>
  <c r="J56" i="1"/>
  <c r="H56" i="1"/>
  <c r="E56" i="1"/>
  <c r="J55" i="1"/>
  <c r="H55" i="1"/>
  <c r="E55" i="1"/>
  <c r="J54" i="1"/>
  <c r="H54" i="1"/>
  <c r="E54" i="1"/>
  <c r="J53" i="1"/>
  <c r="H53" i="1"/>
  <c r="E53" i="1"/>
  <c r="J52" i="1"/>
  <c r="H52" i="1"/>
  <c r="E52" i="1"/>
  <c r="J51" i="1"/>
  <c r="H51" i="1"/>
  <c r="E51" i="1"/>
  <c r="J50" i="1"/>
  <c r="H50" i="1"/>
  <c r="E50" i="1"/>
  <c r="J49" i="1"/>
  <c r="H49" i="1"/>
  <c r="E49" i="1"/>
  <c r="J48" i="1"/>
  <c r="H48" i="1"/>
  <c r="E48" i="1"/>
  <c r="J47" i="1"/>
  <c r="H47" i="1"/>
  <c r="E47" i="1"/>
  <c r="J46" i="1"/>
  <c r="H46" i="1"/>
  <c r="E46" i="1"/>
  <c r="J45" i="1"/>
  <c r="H45" i="1"/>
  <c r="E45" i="1"/>
  <c r="J44" i="1"/>
  <c r="H44" i="1"/>
  <c r="E44" i="1"/>
  <c r="J43" i="1"/>
  <c r="H43" i="1"/>
  <c r="E43" i="1"/>
  <c r="J42" i="1"/>
  <c r="H42" i="1"/>
  <c r="E42" i="1"/>
  <c r="J41" i="1"/>
  <c r="H41" i="1"/>
  <c r="E41" i="1"/>
  <c r="J40" i="1"/>
  <c r="H40" i="1"/>
  <c r="E40" i="1"/>
  <c r="J39" i="1"/>
  <c r="H39" i="1"/>
  <c r="E39" i="1"/>
  <c r="J38" i="1"/>
  <c r="H38" i="1"/>
  <c r="E38" i="1"/>
  <c r="J37" i="1"/>
  <c r="H37" i="1"/>
  <c r="E37" i="1"/>
  <c r="J36" i="1"/>
  <c r="H36" i="1"/>
  <c r="E36" i="1"/>
  <c r="J35" i="1"/>
  <c r="H35" i="1"/>
  <c r="E35" i="1"/>
  <c r="J34" i="1"/>
  <c r="H34" i="1"/>
  <c r="E34" i="1"/>
  <c r="J33" i="1"/>
  <c r="H33" i="1"/>
  <c r="E33" i="1"/>
  <c r="J32" i="1"/>
  <c r="H32" i="1"/>
  <c r="E32" i="1"/>
  <c r="J31" i="1"/>
  <c r="H31" i="1"/>
  <c r="E31" i="1"/>
  <c r="J30" i="1"/>
  <c r="H30" i="1"/>
  <c r="E30" i="1"/>
  <c r="J29" i="1"/>
  <c r="H29" i="1"/>
  <c r="E29" i="1"/>
  <c r="J28" i="1"/>
  <c r="H28" i="1"/>
  <c r="E28" i="1"/>
  <c r="J27" i="1"/>
  <c r="H27" i="1"/>
  <c r="E27" i="1"/>
  <c r="J26" i="1"/>
  <c r="H26" i="1"/>
  <c r="E26" i="1"/>
  <c r="J25" i="1"/>
  <c r="H25" i="1"/>
  <c r="E25" i="1"/>
  <c r="J24" i="1"/>
  <c r="H24" i="1"/>
  <c r="E24" i="1"/>
  <c r="J23" i="1"/>
  <c r="H23" i="1"/>
  <c r="E23" i="1"/>
  <c r="J22" i="1"/>
  <c r="H22" i="1"/>
  <c r="E22" i="1"/>
  <c r="J21" i="1"/>
  <c r="H21" i="1"/>
  <c r="E21" i="1"/>
  <c r="J20" i="1"/>
  <c r="H20" i="1"/>
  <c r="E20" i="1"/>
  <c r="J19" i="1"/>
  <c r="H19" i="1"/>
  <c r="E19" i="1"/>
  <c r="J15" i="1"/>
  <c r="H15" i="1"/>
  <c r="E15" i="1"/>
  <c r="I15" i="1"/>
  <c r="G15" i="1"/>
  <c r="F15" i="1"/>
  <c r="D15" i="1"/>
  <c r="C15" i="1"/>
  <c r="J13" i="1"/>
  <c r="H13" i="1"/>
  <c r="E13" i="1"/>
  <c r="J12" i="1"/>
  <c r="H12" i="1"/>
  <c r="E12" i="1"/>
  <c r="J11" i="1"/>
  <c r="H11" i="1"/>
  <c r="E11" i="1"/>
  <c r="J10" i="1"/>
  <c r="H10" i="1"/>
  <c r="E10" i="1"/>
  <c r="J9" i="1"/>
  <c r="H9" i="1"/>
  <c r="E9" i="1"/>
  <c r="J8" i="1"/>
  <c r="H8" i="1"/>
  <c r="E8" i="1"/>
  <c r="J7" i="1"/>
  <c r="H7" i="1"/>
  <c r="E7" i="1"/>
  <c r="J6" i="1"/>
  <c r="H6" i="1"/>
  <c r="E6" i="1"/>
  <c r="J5" i="1"/>
  <c r="H5" i="1"/>
  <c r="E5" i="1"/>
  <c r="J4" i="1"/>
  <c r="H4" i="1"/>
  <c r="E4" i="1"/>
  <c r="J3" i="1"/>
  <c r="H3" i="1"/>
  <c r="E3" i="1"/>
</calcChain>
</file>

<file path=xl/sharedStrings.xml><?xml version="1.0" encoding="utf-8"?>
<sst xmlns="http://schemas.openxmlformats.org/spreadsheetml/2006/main" count="243" uniqueCount="239">
  <si>
    <t xml:space="preserve">
</t>
  </si>
  <si>
    <t xml:space="preserve">
 </t>
  </si>
  <si>
    <t>Year to Date
Actual</t>
  </si>
  <si>
    <t>Year to Date
Budget</t>
  </si>
  <si>
    <t>Year to Date
Variance</t>
  </si>
  <si>
    <t>Annual
Budget</t>
  </si>
  <si>
    <t>Revenues</t>
  </si>
  <si>
    <t>40101</t>
  </si>
  <si>
    <t>Real, Personal, &amp; Franchise</t>
  </si>
  <si>
    <t>40102</t>
  </si>
  <si>
    <t>Vehicle</t>
  </si>
  <si>
    <t>40103</t>
  </si>
  <si>
    <t>Delinquent</t>
  </si>
  <si>
    <t>40104</t>
  </si>
  <si>
    <t>Telecommunications</t>
  </si>
  <si>
    <t>40201</t>
  </si>
  <si>
    <t>Incentive Payroll</t>
  </si>
  <si>
    <t>40301</t>
  </si>
  <si>
    <t>Interest</t>
  </si>
  <si>
    <t>40303</t>
  </si>
  <si>
    <t>Rent</t>
  </si>
  <si>
    <t>40304</t>
  </si>
  <si>
    <t>Surplus Equipment</t>
  </si>
  <si>
    <t>40402</t>
  </si>
  <si>
    <t>Fire Prevention</t>
  </si>
  <si>
    <t>40404</t>
  </si>
  <si>
    <t>Training</t>
  </si>
  <si>
    <t>40602</t>
  </si>
  <si>
    <t>Insurance Recoverables</t>
  </si>
  <si>
    <t/>
  </si>
  <si>
    <t>Total Revenues</t>
  </si>
  <si>
    <t>Expenses</t>
  </si>
  <si>
    <t>50020</t>
  </si>
  <si>
    <t>OVERTIME-UNSCHEDULED</t>
  </si>
  <si>
    <t>50060</t>
  </si>
  <si>
    <t>Employer provided cell phone</t>
  </si>
  <si>
    <t>50065</t>
  </si>
  <si>
    <t>Vacation Pay OUt</t>
  </si>
  <si>
    <t>51001</t>
  </si>
  <si>
    <t>SALARIES AND STRAIGHT TIME</t>
  </si>
  <si>
    <t>51002</t>
  </si>
  <si>
    <t>OVERTIME-SCHEDULED</t>
  </si>
  <si>
    <t>51003</t>
  </si>
  <si>
    <t>STATE INCENTIVE</t>
  </si>
  <si>
    <t>51005</t>
  </si>
  <si>
    <t>MFPD PAYROLL TAXES</t>
  </si>
  <si>
    <t>51006</t>
  </si>
  <si>
    <t>Sick Pay-(Retired Chief)</t>
  </si>
  <si>
    <t>61101</t>
  </si>
  <si>
    <t>Health and Dental Insurance</t>
  </si>
  <si>
    <t>61102</t>
  </si>
  <si>
    <t>Retirement and Life Insurance</t>
  </si>
  <si>
    <t>61103</t>
  </si>
  <si>
    <t>Disability, Life &amp; ADD Insura</t>
  </si>
  <si>
    <t>61104</t>
  </si>
  <si>
    <t>Workers Comp Insurance</t>
  </si>
  <si>
    <t>61202</t>
  </si>
  <si>
    <t>Advertising</t>
  </si>
  <si>
    <t>61203</t>
  </si>
  <si>
    <t>Public Relations</t>
  </si>
  <si>
    <t>61204</t>
  </si>
  <si>
    <t>Recruiting</t>
  </si>
  <si>
    <t>61205</t>
  </si>
  <si>
    <t>County Joint Project Expenses</t>
  </si>
  <si>
    <t>61206</t>
  </si>
  <si>
    <t>Sympathy and Distress</t>
  </si>
  <si>
    <t>61207</t>
  </si>
  <si>
    <t>Dues, Subscriptions, Etc.</t>
  </si>
  <si>
    <t>61208</t>
  </si>
  <si>
    <t>Annual Awards Banquet</t>
  </si>
  <si>
    <t>61211</t>
  </si>
  <si>
    <t>Miscellaneous</t>
  </si>
  <si>
    <t>61212</t>
  </si>
  <si>
    <t>Bank Service Charges</t>
  </si>
  <si>
    <t>61214</t>
  </si>
  <si>
    <t>Certifications and Recerts</t>
  </si>
  <si>
    <t>61215</t>
  </si>
  <si>
    <t>Crusade for Children</t>
  </si>
  <si>
    <t>61216</t>
  </si>
  <si>
    <t>Professional Counseling Progra</t>
  </si>
  <si>
    <t>61217</t>
  </si>
  <si>
    <t>Professional Development</t>
  </si>
  <si>
    <t>61301</t>
  </si>
  <si>
    <t>Retention and Life Insurance</t>
  </si>
  <si>
    <t>61302</t>
  </si>
  <si>
    <t>Reimbursement</t>
  </si>
  <si>
    <t>61303</t>
  </si>
  <si>
    <t>Vol. Disability, Life and ADD</t>
  </si>
  <si>
    <t>61305</t>
  </si>
  <si>
    <t>Explorer Post</t>
  </si>
  <si>
    <t>61401</t>
  </si>
  <si>
    <t>Station 1 Gas &amp; Electric</t>
  </si>
  <si>
    <t>61402</t>
  </si>
  <si>
    <t>Station 2 Gas &amp; Electric</t>
  </si>
  <si>
    <t>61403</t>
  </si>
  <si>
    <t>Training Facility Gas &amp; Electr</t>
  </si>
  <si>
    <t>61404</t>
  </si>
  <si>
    <t>Station 3 Gas &amp; Electric</t>
  </si>
  <si>
    <t>61410</t>
  </si>
  <si>
    <t>Insight</t>
  </si>
  <si>
    <t>61411</t>
  </si>
  <si>
    <t>Station 1 Telephone</t>
  </si>
  <si>
    <t>61412</t>
  </si>
  <si>
    <t>Station 2 Telephone</t>
  </si>
  <si>
    <t>61413</t>
  </si>
  <si>
    <t>Station 3 Telephone</t>
  </si>
  <si>
    <t>61414</t>
  </si>
  <si>
    <t>Cellular Telephone</t>
  </si>
  <si>
    <t>61416</t>
  </si>
  <si>
    <t>Data Services</t>
  </si>
  <si>
    <t>61421</t>
  </si>
  <si>
    <t>Station 1 Water,Sewer &amp; Drain</t>
  </si>
  <si>
    <t>61422</t>
  </si>
  <si>
    <t>Station 2 Water,Sewer &amp; Drain</t>
  </si>
  <si>
    <t>61423</t>
  </si>
  <si>
    <t>Training Facility Water</t>
  </si>
  <si>
    <t>61424</t>
  </si>
  <si>
    <t>Station 3 Water &amp; Sewer</t>
  </si>
  <si>
    <t>61503</t>
  </si>
  <si>
    <t>INTEREST</t>
  </si>
  <si>
    <t>61601</t>
  </si>
  <si>
    <t>Legal</t>
  </si>
  <si>
    <t>61602</t>
  </si>
  <si>
    <t>Accounting</t>
  </si>
  <si>
    <t>61603</t>
  </si>
  <si>
    <t>Insurance</t>
  </si>
  <si>
    <t>61701</t>
  </si>
  <si>
    <t>Maint-Personal</t>
  </si>
  <si>
    <t>61702</t>
  </si>
  <si>
    <t>Maint-Vehicle &amp; Apparatus</t>
  </si>
  <si>
    <t>61703</t>
  </si>
  <si>
    <t>Maint-Radio</t>
  </si>
  <si>
    <t>61704</t>
  </si>
  <si>
    <t>Maint-Portable &amp; Support</t>
  </si>
  <si>
    <t>61705</t>
  </si>
  <si>
    <t>Maint-Office &amp; Computer</t>
  </si>
  <si>
    <t>61706</t>
  </si>
  <si>
    <t>Maint-Station #1</t>
  </si>
  <si>
    <t>61707</t>
  </si>
  <si>
    <t>Maint-Station #2</t>
  </si>
  <si>
    <t>61708</t>
  </si>
  <si>
    <t>Maint-Training Facility</t>
  </si>
  <si>
    <t>61709</t>
  </si>
  <si>
    <t>Maint-Dorm Bldg.</t>
  </si>
  <si>
    <t>61711</t>
  </si>
  <si>
    <t>Maint-Hydrant</t>
  </si>
  <si>
    <t>61713</t>
  </si>
  <si>
    <t>Maint Sta #3</t>
  </si>
  <si>
    <t>61801</t>
  </si>
  <si>
    <t>Station #1 Improvements</t>
  </si>
  <si>
    <t>61802</t>
  </si>
  <si>
    <t>Station #2 Improvements</t>
  </si>
  <si>
    <t>61803</t>
  </si>
  <si>
    <t>Training Facility Improvements</t>
  </si>
  <si>
    <t>61805</t>
  </si>
  <si>
    <t>Station #3 Improvements</t>
  </si>
  <si>
    <t>61901</t>
  </si>
  <si>
    <t>New Equip Radio</t>
  </si>
  <si>
    <t>61902</t>
  </si>
  <si>
    <t>New Equip-Portable &amp; Support</t>
  </si>
  <si>
    <t>61903</t>
  </si>
  <si>
    <t>New Equip Personal</t>
  </si>
  <si>
    <t>61904</t>
  </si>
  <si>
    <t>New Equip Vehicle &amp; Apparatus</t>
  </si>
  <si>
    <t>61906</t>
  </si>
  <si>
    <t>New Equip Tool</t>
  </si>
  <si>
    <t>61907</t>
  </si>
  <si>
    <t>New Equip Computer Hdw.</t>
  </si>
  <si>
    <t>62001</t>
  </si>
  <si>
    <t>Supplies-Cleaning &amp; Kitchen</t>
  </si>
  <si>
    <t>62002</t>
  </si>
  <si>
    <t>Supplies-Office &amp; Computer</t>
  </si>
  <si>
    <t>62003</t>
  </si>
  <si>
    <t>Supplies-Food &amp; Refreshments</t>
  </si>
  <si>
    <t>62004</t>
  </si>
  <si>
    <t>Supplies-Firefighting</t>
  </si>
  <si>
    <t>62005</t>
  </si>
  <si>
    <t>Supplies-Fuel &amp; Oil</t>
  </si>
  <si>
    <t>62006</t>
  </si>
  <si>
    <t>Supplies-Computer Software</t>
  </si>
  <si>
    <t>62007</t>
  </si>
  <si>
    <t>Supplies-Postage &amp; Shipping</t>
  </si>
  <si>
    <t>62008</t>
  </si>
  <si>
    <t>Supplies-EMT &amp; First Aid</t>
  </si>
  <si>
    <t>62009</t>
  </si>
  <si>
    <t>Supplies-Maintenance</t>
  </si>
  <si>
    <t>62101</t>
  </si>
  <si>
    <t>TNG-Schools &amp; Conferences</t>
  </si>
  <si>
    <t>62102</t>
  </si>
  <si>
    <t>TNG-Equipment</t>
  </si>
  <si>
    <t>62103</t>
  </si>
  <si>
    <t>TNG-Supplies</t>
  </si>
  <si>
    <t>62104</t>
  </si>
  <si>
    <t>TNG-Training Awards</t>
  </si>
  <si>
    <t>62107</t>
  </si>
  <si>
    <t>TNG-Outside Instructions</t>
  </si>
  <si>
    <t>62201</t>
  </si>
  <si>
    <t>FP-Public Education</t>
  </si>
  <si>
    <t>62202</t>
  </si>
  <si>
    <t>FP-Equipment</t>
  </si>
  <si>
    <t>62203</t>
  </si>
  <si>
    <t>FP-Supplies</t>
  </si>
  <si>
    <t>62204</t>
  </si>
  <si>
    <t>FP-Recoverables</t>
  </si>
  <si>
    <t>62251</t>
  </si>
  <si>
    <t>Medical Testing</t>
  </si>
  <si>
    <t>62252</t>
  </si>
  <si>
    <t>Physical Fitness</t>
  </si>
  <si>
    <t>62253</t>
  </si>
  <si>
    <t>Supplies and Equipment</t>
  </si>
  <si>
    <t>62403</t>
  </si>
  <si>
    <t>CE-Special Project Expenses</t>
  </si>
  <si>
    <t>Total Expenses</t>
  </si>
  <si>
    <t>Net Income</t>
  </si>
  <si>
    <t>%
Budget/ Actual</t>
  </si>
  <si>
    <t>Beginning Cash</t>
  </si>
  <si>
    <t>Total transfers</t>
  </si>
  <si>
    <t>Adjustments</t>
  </si>
  <si>
    <t>Loan payments</t>
  </si>
  <si>
    <t xml:space="preserve">Sub Total </t>
  </si>
  <si>
    <t xml:space="preserve">Transfer to Tax Receipts Account </t>
  </si>
  <si>
    <t>Transfer to Reserve Account</t>
  </si>
  <si>
    <t xml:space="preserve">CD Purchased </t>
  </si>
  <si>
    <t>Apparatus Loans</t>
  </si>
  <si>
    <t>Facility Loans</t>
  </si>
  <si>
    <t>Actual % of budget</t>
  </si>
  <si>
    <t>Cash carry over</t>
  </si>
  <si>
    <t>With all Transfers</t>
  </si>
  <si>
    <t>Ending Cash</t>
  </si>
  <si>
    <t>Apparatus Loan</t>
  </si>
  <si>
    <t>CD Investment</t>
  </si>
  <si>
    <t>Saving Account</t>
  </si>
  <si>
    <t>Cash Carry Over</t>
  </si>
  <si>
    <t>Reserve Account</t>
  </si>
  <si>
    <t>Total</t>
  </si>
  <si>
    <t>Total Avaivible</t>
  </si>
  <si>
    <t>Current
Month Actual</t>
  </si>
  <si>
    <t>Current
Month Budget</t>
  </si>
  <si>
    <t>Current
MonthVariance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</si>
</sst>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* #,##0.00;\(&quot;$&quot;* #,##0.00\)"/>
    <numFmt numFmtId="165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44" fontId="3" fillId="0" borderId="0" xfId="1" applyFont="1"/>
    <xf numFmtId="165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pane ySplit="1" topLeftCell="A2" activePane="bottomLeft" state="frozenSplit"/>
      <selection pane="bottomLeft" activeCell="N8" sqref="N8"/>
    </sheetView>
  </sheetViews>
  <sheetFormatPr defaultRowHeight="12.75" x14ac:dyDescent="0.2"/>
  <cols>
    <col min="1" max="1" width="8.140625" style="1" customWidth="1"/>
    <col min="2" max="2" width="21.85546875" style="8" customWidth="1"/>
    <col min="3" max="3" width="13.28515625" style="8" customWidth="1"/>
    <col min="4" max="9" width="11.7109375" style="8" customWidth="1"/>
    <col min="10" max="10" width="8" style="8" customWidth="1"/>
    <col min="11" max="16384" width="9.140625" style="1"/>
  </cols>
  <sheetData>
    <row r="1" spans="1:10" ht="38.25" customHeight="1" x14ac:dyDescent="0.2">
      <c r="A1" s="2" t="s">
        <v>0</v>
      </c>
      <c r="B1" s="7" t="s">
        <v>1</v>
      </c>
      <c r="C1" s="7" t="s">
        <v>236</v>
      </c>
      <c r="D1" s="7" t="s">
        <v>237</v>
      </c>
      <c r="E1" s="7" t="s">
        <v>238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214</v>
      </c>
    </row>
    <row r="2" spans="1:10" x14ac:dyDescent="0.2">
      <c r="A2" s="3" t="s">
        <v>6</v>
      </c>
    </row>
    <row r="3" spans="1:10" x14ac:dyDescent="0.2">
      <c r="A3" s="3" t="s">
        <v>7</v>
      </c>
      <c r="B3" s="9" t="s">
        <v>8</v>
      </c>
      <c r="C3" s="13">
        <v>0</v>
      </c>
      <c r="D3" s="13">
        <v>0</v>
      </c>
      <c r="E3" s="14">
        <f t="shared" ref="E3:E13" si="0">C3-D3</f>
        <v>0</v>
      </c>
      <c r="F3" s="13">
        <v>26821.4</v>
      </c>
      <c r="G3" s="13">
        <v>0</v>
      </c>
      <c r="H3" s="14">
        <f t="shared" ref="H3:H13" si="1">F3-G3</f>
        <v>26821.4</v>
      </c>
      <c r="I3" s="14">
        <v>4757101</v>
      </c>
      <c r="J3" s="14">
        <f t="shared" ref="J3:J13" si="2">IF(I3&lt;&gt;0, (F3/I3)*100, 0)</f>
        <v>0.56381817413588653</v>
      </c>
    </row>
    <row r="4" spans="1:10" x14ac:dyDescent="0.2">
      <c r="A4" s="3" t="s">
        <v>9</v>
      </c>
      <c r="B4" s="9" t="s">
        <v>10</v>
      </c>
      <c r="C4" s="14">
        <v>22691.09</v>
      </c>
      <c r="D4" s="14">
        <v>25000</v>
      </c>
      <c r="E4" s="14">
        <f t="shared" si="0"/>
        <v>-2308.91</v>
      </c>
      <c r="F4" s="14">
        <v>98513.87</v>
      </c>
      <c r="G4" s="14">
        <v>100000</v>
      </c>
      <c r="H4" s="14">
        <f t="shared" si="1"/>
        <v>-1486.1300000000047</v>
      </c>
      <c r="I4" s="14">
        <v>300000</v>
      </c>
      <c r="J4" s="14">
        <f t="shared" si="2"/>
        <v>32.83795666666667</v>
      </c>
    </row>
    <row r="5" spans="1:10" x14ac:dyDescent="0.2">
      <c r="A5" s="3" t="s">
        <v>11</v>
      </c>
      <c r="B5" s="9" t="s">
        <v>12</v>
      </c>
      <c r="C5" s="14">
        <v>4208.1099999999997</v>
      </c>
      <c r="D5" s="14">
        <v>1666.66</v>
      </c>
      <c r="E5" s="14">
        <f t="shared" si="0"/>
        <v>2541.4499999999998</v>
      </c>
      <c r="F5" s="14">
        <v>41729.550000000003</v>
      </c>
      <c r="G5" s="14">
        <v>6666.64</v>
      </c>
      <c r="H5" s="14">
        <f t="shared" si="1"/>
        <v>35062.910000000003</v>
      </c>
      <c r="I5" s="14">
        <v>20000</v>
      </c>
      <c r="J5" s="14">
        <f t="shared" si="2"/>
        <v>208.64775</v>
      </c>
    </row>
    <row r="6" spans="1:10" x14ac:dyDescent="0.2">
      <c r="A6" s="3" t="s">
        <v>13</v>
      </c>
      <c r="B6" s="9" t="s">
        <v>14</v>
      </c>
      <c r="C6" s="14">
        <v>693.04</v>
      </c>
      <c r="D6" s="14">
        <v>693</v>
      </c>
      <c r="E6" s="14">
        <f t="shared" si="0"/>
        <v>3.999999999996362E-2</v>
      </c>
      <c r="F6" s="14">
        <v>2772.16</v>
      </c>
      <c r="G6" s="14">
        <v>2772</v>
      </c>
      <c r="H6" s="14">
        <f t="shared" si="1"/>
        <v>0.15999999999985448</v>
      </c>
      <c r="I6" s="14">
        <v>8316</v>
      </c>
      <c r="J6" s="14">
        <f t="shared" si="2"/>
        <v>33.335257335257332</v>
      </c>
    </row>
    <row r="7" spans="1:10" x14ac:dyDescent="0.2">
      <c r="A7" s="3" t="s">
        <v>15</v>
      </c>
      <c r="B7" s="9" t="s">
        <v>16</v>
      </c>
      <c r="C7" s="14">
        <v>16182.94</v>
      </c>
      <c r="D7" s="14">
        <v>13273.16</v>
      </c>
      <c r="E7" s="14">
        <f t="shared" si="0"/>
        <v>2909.7800000000007</v>
      </c>
      <c r="F7" s="14">
        <v>57216.01</v>
      </c>
      <c r="G7" s="14">
        <v>59729.18</v>
      </c>
      <c r="H7" s="14">
        <f t="shared" si="1"/>
        <v>-2513.1699999999983</v>
      </c>
      <c r="I7" s="14">
        <v>172550.96</v>
      </c>
      <c r="J7" s="14">
        <f t="shared" si="2"/>
        <v>33.158905635761172</v>
      </c>
    </row>
    <row r="8" spans="1:10" x14ac:dyDescent="0.2">
      <c r="A8" s="3" t="s">
        <v>17</v>
      </c>
      <c r="B8" s="9" t="s">
        <v>18</v>
      </c>
      <c r="C8" s="14">
        <v>421.2</v>
      </c>
      <c r="D8" s="14">
        <v>1000</v>
      </c>
      <c r="E8" s="14">
        <f t="shared" si="0"/>
        <v>-578.79999999999995</v>
      </c>
      <c r="F8" s="14">
        <v>1820.41</v>
      </c>
      <c r="G8" s="14">
        <v>4000</v>
      </c>
      <c r="H8" s="14">
        <f t="shared" si="1"/>
        <v>-2179.59</v>
      </c>
      <c r="I8" s="14">
        <v>12000</v>
      </c>
      <c r="J8" s="14">
        <f t="shared" si="2"/>
        <v>15.170083333333334</v>
      </c>
    </row>
    <row r="9" spans="1:10" x14ac:dyDescent="0.2">
      <c r="A9" s="3" t="s">
        <v>19</v>
      </c>
      <c r="B9" s="9" t="s">
        <v>20</v>
      </c>
      <c r="C9" s="14">
        <v>1000</v>
      </c>
      <c r="D9" s="14">
        <v>0</v>
      </c>
      <c r="E9" s="14">
        <f t="shared" si="0"/>
        <v>1000</v>
      </c>
      <c r="F9" s="14">
        <v>3000</v>
      </c>
      <c r="G9" s="14">
        <v>0</v>
      </c>
      <c r="H9" s="14">
        <f t="shared" si="1"/>
        <v>3000</v>
      </c>
      <c r="I9" s="14">
        <v>0</v>
      </c>
      <c r="J9" s="14">
        <f t="shared" si="2"/>
        <v>0</v>
      </c>
    </row>
    <row r="10" spans="1:10" x14ac:dyDescent="0.2">
      <c r="A10" s="3" t="s">
        <v>21</v>
      </c>
      <c r="B10" s="9" t="s">
        <v>22</v>
      </c>
      <c r="C10" s="14">
        <v>181</v>
      </c>
      <c r="D10" s="14">
        <v>0</v>
      </c>
      <c r="E10" s="14">
        <f t="shared" si="0"/>
        <v>181</v>
      </c>
      <c r="F10" s="14">
        <v>181</v>
      </c>
      <c r="G10" s="14">
        <v>0</v>
      </c>
      <c r="H10" s="14">
        <f t="shared" si="1"/>
        <v>181</v>
      </c>
      <c r="I10" s="14">
        <v>0</v>
      </c>
      <c r="J10" s="14">
        <f t="shared" si="2"/>
        <v>0</v>
      </c>
    </row>
    <row r="11" spans="1:10" x14ac:dyDescent="0.2">
      <c r="A11" s="3" t="s">
        <v>23</v>
      </c>
      <c r="B11" s="9" t="s">
        <v>24</v>
      </c>
      <c r="C11" s="14">
        <v>214</v>
      </c>
      <c r="D11" s="14">
        <v>0</v>
      </c>
      <c r="E11" s="14">
        <f t="shared" si="0"/>
        <v>214</v>
      </c>
      <c r="F11" s="14">
        <v>856</v>
      </c>
      <c r="G11" s="14">
        <v>0</v>
      </c>
      <c r="H11" s="14">
        <f t="shared" si="1"/>
        <v>856</v>
      </c>
      <c r="I11" s="14">
        <v>8300</v>
      </c>
      <c r="J11" s="14">
        <f t="shared" si="2"/>
        <v>10.313253012048193</v>
      </c>
    </row>
    <row r="12" spans="1:10" x14ac:dyDescent="0.2">
      <c r="A12" s="3" t="s">
        <v>25</v>
      </c>
      <c r="B12" s="9" t="s">
        <v>26</v>
      </c>
      <c r="C12" s="14">
        <v>0</v>
      </c>
      <c r="D12" s="14">
        <v>0</v>
      </c>
      <c r="E12" s="14">
        <f t="shared" si="0"/>
        <v>0</v>
      </c>
      <c r="F12" s="14">
        <v>13246.4</v>
      </c>
      <c r="G12" s="14">
        <v>2500</v>
      </c>
      <c r="H12" s="14">
        <f t="shared" si="1"/>
        <v>10746.4</v>
      </c>
      <c r="I12" s="14">
        <v>5000</v>
      </c>
      <c r="J12" s="14">
        <f t="shared" si="2"/>
        <v>264.928</v>
      </c>
    </row>
    <row r="13" spans="1:10" x14ac:dyDescent="0.2">
      <c r="A13" s="3" t="s">
        <v>27</v>
      </c>
      <c r="B13" s="9" t="s">
        <v>28</v>
      </c>
      <c r="C13" s="14">
        <v>7445</v>
      </c>
      <c r="D13" s="14">
        <v>0</v>
      </c>
      <c r="E13" s="14">
        <f t="shared" si="0"/>
        <v>7445</v>
      </c>
      <c r="F13" s="14">
        <v>8634.16</v>
      </c>
      <c r="G13" s="14">
        <v>0</v>
      </c>
      <c r="H13" s="14">
        <f t="shared" si="1"/>
        <v>8634.16</v>
      </c>
      <c r="I13" s="14">
        <v>0</v>
      </c>
      <c r="J13" s="14">
        <f t="shared" si="2"/>
        <v>0</v>
      </c>
    </row>
    <row r="14" spans="1:10" customFormat="1" ht="15" x14ac:dyDescent="0.25">
      <c r="A14" s="4"/>
      <c r="B14" s="10"/>
      <c r="C14" s="15"/>
      <c r="D14" s="15"/>
      <c r="E14" s="15"/>
      <c r="F14" s="15"/>
      <c r="G14" s="15"/>
      <c r="H14" s="15"/>
      <c r="I14" s="15"/>
      <c r="J14" s="16"/>
    </row>
    <row r="15" spans="1:10" x14ac:dyDescent="0.2">
      <c r="A15" s="3" t="s">
        <v>29</v>
      </c>
      <c r="B15" s="9" t="s">
        <v>30</v>
      </c>
      <c r="C15" s="14">
        <f>ROUND(SUBTOTAL(9, C2:C14), 5)</f>
        <v>53036.38</v>
      </c>
      <c r="D15" s="14">
        <f>ROUND(SUBTOTAL(9, D2:D14), 5)</f>
        <v>41632.82</v>
      </c>
      <c r="E15" s="14">
        <f>C15-D15</f>
        <v>11403.559999999998</v>
      </c>
      <c r="F15" s="14">
        <f>ROUND(SUBTOTAL(9, F2:F14), 5)</f>
        <v>254790.96</v>
      </c>
      <c r="G15" s="14">
        <f>ROUND(SUBTOTAL(9, G2:G14), 5)</f>
        <v>175667.82</v>
      </c>
      <c r="H15" s="14">
        <f>F15-G15</f>
        <v>79123.139999999985</v>
      </c>
      <c r="I15" s="14">
        <f>ROUND(SUBTOTAL(9, I2:I14), 5)</f>
        <v>5283267.96</v>
      </c>
      <c r="J15" s="14">
        <f>IF(I15&lt;&gt;0, (F15/I15)*100, 0)</f>
        <v>4.8226015021202899</v>
      </c>
    </row>
    <row r="16" spans="1:10" customFormat="1" ht="15" x14ac:dyDescent="0.25">
      <c r="A16" s="4"/>
      <c r="B16" s="10"/>
      <c r="C16" s="15"/>
      <c r="D16" s="15"/>
      <c r="E16" s="15"/>
      <c r="F16" s="15"/>
      <c r="G16" s="15"/>
      <c r="H16" s="15"/>
      <c r="I16" s="15"/>
      <c r="J16" s="16"/>
    </row>
    <row r="17" spans="1:10" x14ac:dyDescent="0.2">
      <c r="A17" s="5" t="s">
        <v>29</v>
      </c>
    </row>
    <row r="18" spans="1:10" x14ac:dyDescent="0.2">
      <c r="A18" s="3" t="s">
        <v>31</v>
      </c>
    </row>
    <row r="19" spans="1:10" x14ac:dyDescent="0.2">
      <c r="A19" s="3" t="s">
        <v>32</v>
      </c>
      <c r="B19" s="9" t="s">
        <v>33</v>
      </c>
      <c r="C19" s="14">
        <v>2879.23</v>
      </c>
      <c r="D19" s="14">
        <v>5416.66</v>
      </c>
      <c r="E19" s="14">
        <f t="shared" ref="E19:E50" si="3">C19-D19</f>
        <v>-2537.4299999999998</v>
      </c>
      <c r="F19" s="14">
        <v>14228.86</v>
      </c>
      <c r="G19" s="14">
        <v>21666.639999999999</v>
      </c>
      <c r="H19" s="14">
        <f t="shared" ref="H19:H50" si="4">F19-G19</f>
        <v>-7437.7799999999988</v>
      </c>
      <c r="I19" s="14">
        <v>65000</v>
      </c>
      <c r="J19" s="14">
        <f t="shared" ref="J19:J50" si="5">IF(I19&lt;&gt;0, (F19/I19)*100, 0)</f>
        <v>21.890553846153846</v>
      </c>
    </row>
    <row r="20" spans="1:10" x14ac:dyDescent="0.2">
      <c r="A20" s="3" t="s">
        <v>34</v>
      </c>
      <c r="B20" s="9" t="s">
        <v>35</v>
      </c>
      <c r="C20" s="14">
        <v>387.78</v>
      </c>
      <c r="D20" s="14">
        <v>369.23</v>
      </c>
      <c r="E20" s="14">
        <f t="shared" si="3"/>
        <v>18.549999999999955</v>
      </c>
      <c r="F20" s="14">
        <v>1680.4</v>
      </c>
      <c r="G20" s="14">
        <v>1661.52</v>
      </c>
      <c r="H20" s="14">
        <f t="shared" si="4"/>
        <v>18.880000000000109</v>
      </c>
      <c r="I20" s="14">
        <v>4800</v>
      </c>
      <c r="J20" s="14">
        <f t="shared" si="5"/>
        <v>35.008333333333333</v>
      </c>
    </row>
    <row r="21" spans="1:10" x14ac:dyDescent="0.2">
      <c r="A21" s="3" t="s">
        <v>36</v>
      </c>
      <c r="B21" s="9" t="s">
        <v>37</v>
      </c>
      <c r="C21" s="14">
        <v>751.04</v>
      </c>
      <c r="D21" s="14">
        <v>2250</v>
      </c>
      <c r="E21" s="14">
        <f t="shared" si="3"/>
        <v>-1498.96</v>
      </c>
      <c r="F21" s="14">
        <v>16508.38</v>
      </c>
      <c r="G21" s="14">
        <v>9000</v>
      </c>
      <c r="H21" s="14">
        <f t="shared" si="4"/>
        <v>7508.380000000001</v>
      </c>
      <c r="I21" s="14">
        <v>27000</v>
      </c>
      <c r="J21" s="14">
        <f t="shared" si="5"/>
        <v>61.142148148148159</v>
      </c>
    </row>
    <row r="22" spans="1:10" x14ac:dyDescent="0.2">
      <c r="A22" s="3" t="s">
        <v>38</v>
      </c>
      <c r="B22" s="9" t="s">
        <v>39</v>
      </c>
      <c r="C22" s="14">
        <v>118275.62</v>
      </c>
      <c r="D22" s="14">
        <v>126379.82</v>
      </c>
      <c r="E22" s="14">
        <f t="shared" si="3"/>
        <v>-8104.2000000000116</v>
      </c>
      <c r="F22" s="14">
        <v>543648.06000000006</v>
      </c>
      <c r="G22" s="14">
        <v>568709.18999999994</v>
      </c>
      <c r="H22" s="14">
        <f t="shared" si="4"/>
        <v>-25061.129999999888</v>
      </c>
      <c r="I22" s="14">
        <v>1642937.64</v>
      </c>
      <c r="J22" s="14">
        <f t="shared" si="5"/>
        <v>33.089999691041236</v>
      </c>
    </row>
    <row r="23" spans="1:10" x14ac:dyDescent="0.2">
      <c r="A23" s="3" t="s">
        <v>40</v>
      </c>
      <c r="B23" s="9" t="s">
        <v>41</v>
      </c>
      <c r="C23" s="14">
        <v>51421.77</v>
      </c>
      <c r="D23" s="14">
        <v>49616.7</v>
      </c>
      <c r="E23" s="14">
        <f t="shared" si="3"/>
        <v>1805.0699999999997</v>
      </c>
      <c r="F23" s="14">
        <v>231502.92</v>
      </c>
      <c r="G23" s="14">
        <v>223275.15</v>
      </c>
      <c r="H23" s="14">
        <f t="shared" si="4"/>
        <v>8227.7700000000186</v>
      </c>
      <c r="I23" s="14">
        <v>645017</v>
      </c>
      <c r="J23" s="14">
        <f t="shared" si="5"/>
        <v>35.890979617591476</v>
      </c>
    </row>
    <row r="24" spans="1:10" x14ac:dyDescent="0.2">
      <c r="A24" s="3" t="s">
        <v>42</v>
      </c>
      <c r="B24" s="9" t="s">
        <v>43</v>
      </c>
      <c r="C24" s="14">
        <v>10994.19</v>
      </c>
      <c r="D24" s="14">
        <v>10591.67</v>
      </c>
      <c r="E24" s="14">
        <f t="shared" si="3"/>
        <v>402.52000000000044</v>
      </c>
      <c r="F24" s="14">
        <v>41993.79</v>
      </c>
      <c r="G24" s="14">
        <v>42366.68</v>
      </c>
      <c r="H24" s="14">
        <f t="shared" si="4"/>
        <v>-372.88999999999942</v>
      </c>
      <c r="I24" s="14">
        <v>127100</v>
      </c>
      <c r="J24" s="14">
        <f t="shared" si="5"/>
        <v>33.039960660896931</v>
      </c>
    </row>
    <row r="25" spans="1:10" x14ac:dyDescent="0.2">
      <c r="A25" s="3" t="s">
        <v>44</v>
      </c>
      <c r="B25" s="9" t="s">
        <v>45</v>
      </c>
      <c r="C25" s="14">
        <v>12952.68</v>
      </c>
      <c r="D25" s="14">
        <v>14230.77</v>
      </c>
      <c r="E25" s="14">
        <f t="shared" si="3"/>
        <v>-1278.0900000000001</v>
      </c>
      <c r="F25" s="14">
        <v>59677.95</v>
      </c>
      <c r="G25" s="14">
        <v>64038.46</v>
      </c>
      <c r="H25" s="14">
        <f t="shared" si="4"/>
        <v>-4360.510000000002</v>
      </c>
      <c r="I25" s="14">
        <v>185000</v>
      </c>
      <c r="J25" s="14">
        <f t="shared" si="5"/>
        <v>32.258351351351351</v>
      </c>
    </row>
    <row r="26" spans="1:10" x14ac:dyDescent="0.2">
      <c r="A26" s="3" t="s">
        <v>46</v>
      </c>
      <c r="B26" s="9" t="s">
        <v>47</v>
      </c>
      <c r="C26" s="14">
        <v>0</v>
      </c>
      <c r="D26" s="14">
        <v>0</v>
      </c>
      <c r="E26" s="14">
        <f t="shared" si="3"/>
        <v>0</v>
      </c>
      <c r="F26" s="14">
        <v>0</v>
      </c>
      <c r="G26" s="14">
        <v>0</v>
      </c>
      <c r="H26" s="14">
        <f t="shared" si="4"/>
        <v>0</v>
      </c>
      <c r="I26" s="14">
        <v>15000</v>
      </c>
      <c r="J26" s="14">
        <f t="shared" si="5"/>
        <v>0</v>
      </c>
    </row>
    <row r="27" spans="1:10" x14ac:dyDescent="0.2">
      <c r="A27" s="3" t="s">
        <v>48</v>
      </c>
      <c r="B27" s="9" t="s">
        <v>49</v>
      </c>
      <c r="C27" s="14">
        <v>32820.699999999997</v>
      </c>
      <c r="D27" s="14">
        <v>31833.33</v>
      </c>
      <c r="E27" s="14">
        <f t="shared" si="3"/>
        <v>987.36999999999534</v>
      </c>
      <c r="F27" s="14">
        <v>135984.85</v>
      </c>
      <c r="G27" s="14">
        <v>127333.32</v>
      </c>
      <c r="H27" s="14">
        <f t="shared" si="4"/>
        <v>8651.5299999999988</v>
      </c>
      <c r="I27" s="14">
        <v>382000</v>
      </c>
      <c r="J27" s="14">
        <f t="shared" si="5"/>
        <v>35.598128272251309</v>
      </c>
    </row>
    <row r="28" spans="1:10" x14ac:dyDescent="0.2">
      <c r="A28" s="3" t="s">
        <v>50</v>
      </c>
      <c r="B28" s="9" t="s">
        <v>51</v>
      </c>
      <c r="C28" s="14">
        <v>66310.210000000006</v>
      </c>
      <c r="D28" s="14">
        <v>63256.97</v>
      </c>
      <c r="E28" s="14">
        <f t="shared" si="3"/>
        <v>3053.2400000000052</v>
      </c>
      <c r="F28" s="14">
        <v>216326.91</v>
      </c>
      <c r="G28" s="14">
        <v>284656.37</v>
      </c>
      <c r="H28" s="14">
        <f t="shared" si="4"/>
        <v>-68329.459999999992</v>
      </c>
      <c r="I28" s="14">
        <v>837340.61</v>
      </c>
      <c r="J28" s="14">
        <f t="shared" si="5"/>
        <v>25.834995629795145</v>
      </c>
    </row>
    <row r="29" spans="1:10" x14ac:dyDescent="0.2">
      <c r="A29" s="3" t="s">
        <v>52</v>
      </c>
      <c r="B29" s="9" t="s">
        <v>53</v>
      </c>
      <c r="C29" s="14">
        <v>1892.39</v>
      </c>
      <c r="D29" s="14">
        <v>1900</v>
      </c>
      <c r="E29" s="14">
        <f t="shared" si="3"/>
        <v>-7.6099999999999</v>
      </c>
      <c r="F29" s="14">
        <v>7569.56</v>
      </c>
      <c r="G29" s="14">
        <v>7600</v>
      </c>
      <c r="H29" s="14">
        <f t="shared" si="4"/>
        <v>-30.4399999999996</v>
      </c>
      <c r="I29" s="14">
        <v>22800</v>
      </c>
      <c r="J29" s="14">
        <f t="shared" si="5"/>
        <v>33.19982456140351</v>
      </c>
    </row>
    <row r="30" spans="1:10" x14ac:dyDescent="0.2">
      <c r="A30" s="3" t="s">
        <v>54</v>
      </c>
      <c r="B30" s="9" t="s">
        <v>55</v>
      </c>
      <c r="C30" s="14">
        <v>0</v>
      </c>
      <c r="D30" s="14">
        <v>0</v>
      </c>
      <c r="E30" s="14">
        <f t="shared" si="3"/>
        <v>0</v>
      </c>
      <c r="F30" s="14">
        <v>59666</v>
      </c>
      <c r="G30" s="14">
        <v>58000</v>
      </c>
      <c r="H30" s="14">
        <f t="shared" si="4"/>
        <v>1666</v>
      </c>
      <c r="I30" s="14">
        <v>65000</v>
      </c>
      <c r="J30" s="14">
        <f t="shared" si="5"/>
        <v>91.793846153846161</v>
      </c>
    </row>
    <row r="31" spans="1:10" x14ac:dyDescent="0.2">
      <c r="A31" s="3" t="s">
        <v>56</v>
      </c>
      <c r="B31" s="9" t="s">
        <v>57</v>
      </c>
      <c r="C31" s="14">
        <v>0</v>
      </c>
      <c r="D31" s="14">
        <v>166.66</v>
      </c>
      <c r="E31" s="14">
        <f t="shared" si="3"/>
        <v>-166.66</v>
      </c>
      <c r="F31" s="14">
        <v>0</v>
      </c>
      <c r="G31" s="14">
        <v>666.64</v>
      </c>
      <c r="H31" s="14">
        <f t="shared" si="4"/>
        <v>-666.64</v>
      </c>
      <c r="I31" s="14">
        <v>2000</v>
      </c>
      <c r="J31" s="14">
        <f t="shared" si="5"/>
        <v>0</v>
      </c>
    </row>
    <row r="32" spans="1:10" x14ac:dyDescent="0.2">
      <c r="A32" s="3" t="s">
        <v>58</v>
      </c>
      <c r="B32" s="9" t="s">
        <v>59</v>
      </c>
      <c r="C32" s="14">
        <v>147.94999999999999</v>
      </c>
      <c r="D32" s="14">
        <v>129.16999999999999</v>
      </c>
      <c r="E32" s="14">
        <f t="shared" si="3"/>
        <v>18.78</v>
      </c>
      <c r="F32" s="14">
        <v>254.2</v>
      </c>
      <c r="G32" s="14">
        <v>516.67999999999995</v>
      </c>
      <c r="H32" s="14">
        <f t="shared" si="4"/>
        <v>-262.47999999999996</v>
      </c>
      <c r="I32" s="14">
        <v>1550</v>
      </c>
      <c r="J32" s="14">
        <f t="shared" si="5"/>
        <v>16.399999999999999</v>
      </c>
    </row>
    <row r="33" spans="1:10" x14ac:dyDescent="0.2">
      <c r="A33" s="3" t="s">
        <v>60</v>
      </c>
      <c r="B33" s="9" t="s">
        <v>61</v>
      </c>
      <c r="C33" s="14">
        <v>0</v>
      </c>
      <c r="D33" s="14">
        <v>0</v>
      </c>
      <c r="E33" s="14">
        <f t="shared" si="3"/>
        <v>0</v>
      </c>
      <c r="F33" s="14">
        <v>180</v>
      </c>
      <c r="G33" s="14">
        <v>0</v>
      </c>
      <c r="H33" s="14">
        <f t="shared" si="4"/>
        <v>180</v>
      </c>
      <c r="I33" s="14">
        <v>1000</v>
      </c>
      <c r="J33" s="14">
        <f t="shared" si="5"/>
        <v>18</v>
      </c>
    </row>
    <row r="34" spans="1:10" x14ac:dyDescent="0.2">
      <c r="A34" s="3" t="s">
        <v>62</v>
      </c>
      <c r="B34" s="9" t="s">
        <v>63</v>
      </c>
      <c r="C34" s="14">
        <v>0</v>
      </c>
      <c r="D34" s="14">
        <v>2000</v>
      </c>
      <c r="E34" s="14">
        <f t="shared" si="3"/>
        <v>-2000</v>
      </c>
      <c r="F34" s="14">
        <v>2000</v>
      </c>
      <c r="G34" s="14">
        <v>2000</v>
      </c>
      <c r="H34" s="14">
        <f t="shared" si="4"/>
        <v>0</v>
      </c>
      <c r="I34" s="14">
        <v>3000</v>
      </c>
      <c r="J34" s="14">
        <f t="shared" si="5"/>
        <v>66.666666666666657</v>
      </c>
    </row>
    <row r="35" spans="1:10" x14ac:dyDescent="0.2">
      <c r="A35" s="3" t="s">
        <v>64</v>
      </c>
      <c r="B35" s="9" t="s">
        <v>65</v>
      </c>
      <c r="C35" s="14">
        <v>0</v>
      </c>
      <c r="D35" s="14">
        <v>83.33</v>
      </c>
      <c r="E35" s="14">
        <f t="shared" si="3"/>
        <v>-83.33</v>
      </c>
      <c r="F35" s="14">
        <v>250</v>
      </c>
      <c r="G35" s="14">
        <v>333.32</v>
      </c>
      <c r="H35" s="14">
        <f t="shared" si="4"/>
        <v>-83.32</v>
      </c>
      <c r="I35" s="14">
        <v>1000</v>
      </c>
      <c r="J35" s="14">
        <f t="shared" si="5"/>
        <v>25</v>
      </c>
    </row>
    <row r="36" spans="1:10" x14ac:dyDescent="0.2">
      <c r="A36" s="3" t="s">
        <v>66</v>
      </c>
      <c r="B36" s="9" t="s">
        <v>67</v>
      </c>
      <c r="C36" s="14">
        <v>0</v>
      </c>
      <c r="D36" s="14">
        <v>200.42</v>
      </c>
      <c r="E36" s="14">
        <f t="shared" si="3"/>
        <v>-200.42</v>
      </c>
      <c r="F36" s="14">
        <v>1067.5</v>
      </c>
      <c r="G36" s="14">
        <v>801.68</v>
      </c>
      <c r="H36" s="14">
        <f t="shared" si="4"/>
        <v>265.82000000000005</v>
      </c>
      <c r="I36" s="14">
        <v>2405</v>
      </c>
      <c r="J36" s="14">
        <f t="shared" si="5"/>
        <v>44.386694386694387</v>
      </c>
    </row>
    <row r="37" spans="1:10" x14ac:dyDescent="0.2">
      <c r="A37" s="3" t="s">
        <v>68</v>
      </c>
      <c r="B37" s="9" t="s">
        <v>69</v>
      </c>
      <c r="C37" s="14">
        <v>0</v>
      </c>
      <c r="D37" s="14">
        <v>0</v>
      </c>
      <c r="E37" s="14">
        <f t="shared" si="3"/>
        <v>0</v>
      </c>
      <c r="F37" s="14">
        <v>0</v>
      </c>
      <c r="G37" s="14">
        <v>0</v>
      </c>
      <c r="H37" s="14">
        <f t="shared" si="4"/>
        <v>0</v>
      </c>
      <c r="I37" s="14">
        <v>9750</v>
      </c>
      <c r="J37" s="14">
        <f t="shared" si="5"/>
        <v>0</v>
      </c>
    </row>
    <row r="38" spans="1:10" x14ac:dyDescent="0.2">
      <c r="A38" s="3" t="s">
        <v>70</v>
      </c>
      <c r="B38" s="9" t="s">
        <v>71</v>
      </c>
      <c r="C38" s="14">
        <v>0</v>
      </c>
      <c r="D38" s="14">
        <v>258.33</v>
      </c>
      <c r="E38" s="14">
        <f t="shared" si="3"/>
        <v>-258.33</v>
      </c>
      <c r="F38" s="14">
        <v>393</v>
      </c>
      <c r="G38" s="14">
        <v>1033.32</v>
      </c>
      <c r="H38" s="14">
        <f t="shared" si="4"/>
        <v>-640.31999999999994</v>
      </c>
      <c r="I38" s="14">
        <v>3100</v>
      </c>
      <c r="J38" s="14">
        <f t="shared" si="5"/>
        <v>12.67741935483871</v>
      </c>
    </row>
    <row r="39" spans="1:10" x14ac:dyDescent="0.2">
      <c r="A39" s="3" t="s">
        <v>72</v>
      </c>
      <c r="B39" s="9" t="s">
        <v>73</v>
      </c>
      <c r="C39" s="14">
        <v>0</v>
      </c>
      <c r="D39" s="14">
        <v>116.67</v>
      </c>
      <c r="E39" s="14">
        <f t="shared" si="3"/>
        <v>-116.67</v>
      </c>
      <c r="F39" s="14">
        <v>122.58</v>
      </c>
      <c r="G39" s="14">
        <v>466.68</v>
      </c>
      <c r="H39" s="14">
        <f t="shared" si="4"/>
        <v>-344.1</v>
      </c>
      <c r="I39" s="14">
        <v>1400</v>
      </c>
      <c r="J39" s="14">
        <f t="shared" si="5"/>
        <v>8.7557142857142853</v>
      </c>
    </row>
    <row r="40" spans="1:10" x14ac:dyDescent="0.2">
      <c r="A40" s="3" t="s">
        <v>74</v>
      </c>
      <c r="B40" s="9" t="s">
        <v>75</v>
      </c>
      <c r="C40" s="14">
        <v>100</v>
      </c>
      <c r="D40" s="14">
        <v>208.33</v>
      </c>
      <c r="E40" s="14">
        <f t="shared" si="3"/>
        <v>-108.33000000000001</v>
      </c>
      <c r="F40" s="14">
        <v>490.6</v>
      </c>
      <c r="G40" s="14">
        <v>833.32</v>
      </c>
      <c r="H40" s="14">
        <f t="shared" si="4"/>
        <v>-342.72</v>
      </c>
      <c r="I40" s="14">
        <v>2500</v>
      </c>
      <c r="J40" s="14">
        <f t="shared" si="5"/>
        <v>19.623999999999999</v>
      </c>
    </row>
    <row r="41" spans="1:10" x14ac:dyDescent="0.2">
      <c r="A41" s="3" t="s">
        <v>76</v>
      </c>
      <c r="B41" s="9" t="s">
        <v>77</v>
      </c>
      <c r="C41" s="14">
        <v>0</v>
      </c>
      <c r="D41" s="14">
        <v>0</v>
      </c>
      <c r="E41" s="14">
        <f t="shared" si="3"/>
        <v>0</v>
      </c>
      <c r="F41" s="14">
        <v>487.35</v>
      </c>
      <c r="G41" s="14">
        <v>750</v>
      </c>
      <c r="H41" s="14">
        <f t="shared" si="4"/>
        <v>-262.64999999999998</v>
      </c>
      <c r="I41" s="14">
        <v>1500</v>
      </c>
      <c r="J41" s="14">
        <f t="shared" si="5"/>
        <v>32.49</v>
      </c>
    </row>
    <row r="42" spans="1:10" x14ac:dyDescent="0.2">
      <c r="A42" s="3" t="s">
        <v>78</v>
      </c>
      <c r="B42" s="9" t="s">
        <v>79</v>
      </c>
      <c r="C42" s="14">
        <v>0</v>
      </c>
      <c r="D42" s="14">
        <v>83.33</v>
      </c>
      <c r="E42" s="14">
        <f t="shared" si="3"/>
        <v>-83.33</v>
      </c>
      <c r="F42" s="14">
        <v>0</v>
      </c>
      <c r="G42" s="14">
        <v>333.32</v>
      </c>
      <c r="H42" s="14">
        <f t="shared" si="4"/>
        <v>-333.32</v>
      </c>
      <c r="I42" s="14">
        <v>1000</v>
      </c>
      <c r="J42" s="14">
        <f t="shared" si="5"/>
        <v>0</v>
      </c>
    </row>
    <row r="43" spans="1:10" x14ac:dyDescent="0.2">
      <c r="A43" s="3" t="s">
        <v>80</v>
      </c>
      <c r="B43" s="9" t="s">
        <v>81</v>
      </c>
      <c r="C43" s="14">
        <v>0</v>
      </c>
      <c r="D43" s="14">
        <v>1333.33</v>
      </c>
      <c r="E43" s="14">
        <f t="shared" si="3"/>
        <v>-1333.33</v>
      </c>
      <c r="F43" s="14">
        <v>4658.93</v>
      </c>
      <c r="G43" s="14">
        <v>5333.32</v>
      </c>
      <c r="H43" s="14">
        <f t="shared" si="4"/>
        <v>-674.38999999999942</v>
      </c>
      <c r="I43" s="14">
        <v>16000</v>
      </c>
      <c r="J43" s="14">
        <f t="shared" si="5"/>
        <v>29.118312500000005</v>
      </c>
    </row>
    <row r="44" spans="1:10" x14ac:dyDescent="0.2">
      <c r="A44" s="3" t="s">
        <v>82</v>
      </c>
      <c r="B44" s="9" t="s">
        <v>83</v>
      </c>
      <c r="C44" s="14">
        <v>0</v>
      </c>
      <c r="D44" s="14">
        <v>0</v>
      </c>
      <c r="E44" s="14">
        <f t="shared" si="3"/>
        <v>0</v>
      </c>
      <c r="F44" s="14">
        <v>20200</v>
      </c>
      <c r="G44" s="14">
        <v>21000</v>
      </c>
      <c r="H44" s="14">
        <f t="shared" si="4"/>
        <v>-800</v>
      </c>
      <c r="I44" s="14">
        <v>21000</v>
      </c>
      <c r="J44" s="14">
        <f t="shared" si="5"/>
        <v>96.19047619047619</v>
      </c>
    </row>
    <row r="45" spans="1:10" x14ac:dyDescent="0.2">
      <c r="A45" s="3" t="s">
        <v>84</v>
      </c>
      <c r="B45" s="9" t="s">
        <v>85</v>
      </c>
      <c r="C45" s="14">
        <v>1003.87</v>
      </c>
      <c r="D45" s="14">
        <v>3333.33</v>
      </c>
      <c r="E45" s="14">
        <f t="shared" si="3"/>
        <v>-2329.46</v>
      </c>
      <c r="F45" s="14">
        <v>5348.74</v>
      </c>
      <c r="G45" s="14">
        <v>13333.32</v>
      </c>
      <c r="H45" s="14">
        <f t="shared" si="4"/>
        <v>-7984.58</v>
      </c>
      <c r="I45" s="14">
        <v>40000</v>
      </c>
      <c r="J45" s="14">
        <f t="shared" si="5"/>
        <v>13.371849999999998</v>
      </c>
    </row>
    <row r="46" spans="1:10" x14ac:dyDescent="0.2">
      <c r="A46" s="3" t="s">
        <v>86</v>
      </c>
      <c r="B46" s="9" t="s">
        <v>87</v>
      </c>
      <c r="C46" s="14">
        <v>0</v>
      </c>
      <c r="D46" s="14">
        <v>0</v>
      </c>
      <c r="E46" s="14">
        <f t="shared" si="3"/>
        <v>0</v>
      </c>
      <c r="F46" s="14">
        <v>2635</v>
      </c>
      <c r="G46" s="14">
        <v>2900</v>
      </c>
      <c r="H46" s="14">
        <f t="shared" si="4"/>
        <v>-265</v>
      </c>
      <c r="I46" s="14">
        <v>2900</v>
      </c>
      <c r="J46" s="14">
        <f t="shared" si="5"/>
        <v>90.862068965517238</v>
      </c>
    </row>
    <row r="47" spans="1:10" x14ac:dyDescent="0.2">
      <c r="A47" s="3" t="s">
        <v>88</v>
      </c>
      <c r="B47" s="9" t="s">
        <v>89</v>
      </c>
      <c r="C47" s="14">
        <v>0</v>
      </c>
      <c r="D47" s="14">
        <v>250</v>
      </c>
      <c r="E47" s="14">
        <f t="shared" si="3"/>
        <v>-250</v>
      </c>
      <c r="F47" s="14">
        <v>494.75</v>
      </c>
      <c r="G47" s="14">
        <v>1000</v>
      </c>
      <c r="H47" s="14">
        <f t="shared" si="4"/>
        <v>-505.25</v>
      </c>
      <c r="I47" s="14">
        <v>3000</v>
      </c>
      <c r="J47" s="14">
        <f t="shared" si="5"/>
        <v>16.491666666666667</v>
      </c>
    </row>
    <row r="48" spans="1:10" x14ac:dyDescent="0.2">
      <c r="A48" s="3" t="s">
        <v>90</v>
      </c>
      <c r="B48" s="9" t="s">
        <v>91</v>
      </c>
      <c r="C48" s="14">
        <v>2399.5500000000002</v>
      </c>
      <c r="D48" s="14">
        <v>3000</v>
      </c>
      <c r="E48" s="14">
        <f t="shared" si="3"/>
        <v>-600.44999999999982</v>
      </c>
      <c r="F48" s="14">
        <v>12350</v>
      </c>
      <c r="G48" s="14">
        <v>12000</v>
      </c>
      <c r="H48" s="14">
        <f t="shared" si="4"/>
        <v>350</v>
      </c>
      <c r="I48" s="14">
        <v>36000</v>
      </c>
      <c r="J48" s="14">
        <f t="shared" si="5"/>
        <v>34.305555555555557</v>
      </c>
    </row>
    <row r="49" spans="1:10" x14ac:dyDescent="0.2">
      <c r="A49" s="3" t="s">
        <v>92</v>
      </c>
      <c r="B49" s="9" t="s">
        <v>93</v>
      </c>
      <c r="C49" s="14">
        <v>1780.38</v>
      </c>
      <c r="D49" s="14">
        <v>2083.33</v>
      </c>
      <c r="E49" s="14">
        <f t="shared" si="3"/>
        <v>-302.94999999999982</v>
      </c>
      <c r="F49" s="14">
        <v>7993.37</v>
      </c>
      <c r="G49" s="14">
        <v>8333.32</v>
      </c>
      <c r="H49" s="14">
        <f t="shared" si="4"/>
        <v>-339.94999999999982</v>
      </c>
      <c r="I49" s="14">
        <v>25000</v>
      </c>
      <c r="J49" s="14">
        <f t="shared" si="5"/>
        <v>31.973479999999999</v>
      </c>
    </row>
    <row r="50" spans="1:10" x14ac:dyDescent="0.2">
      <c r="A50" s="3" t="s">
        <v>94</v>
      </c>
      <c r="B50" s="9" t="s">
        <v>95</v>
      </c>
      <c r="C50" s="14">
        <v>0</v>
      </c>
      <c r="D50" s="14">
        <v>391.67</v>
      </c>
      <c r="E50" s="14">
        <f t="shared" si="3"/>
        <v>-391.67</v>
      </c>
      <c r="F50" s="14">
        <v>663.78</v>
      </c>
      <c r="G50" s="14">
        <v>1566.68</v>
      </c>
      <c r="H50" s="14">
        <f t="shared" si="4"/>
        <v>-902.90000000000009</v>
      </c>
      <c r="I50" s="14">
        <v>4700</v>
      </c>
      <c r="J50" s="14">
        <f t="shared" si="5"/>
        <v>14.122978723404255</v>
      </c>
    </row>
    <row r="51" spans="1:10" x14ac:dyDescent="0.2">
      <c r="A51" s="3" t="s">
        <v>96</v>
      </c>
      <c r="B51" s="9" t="s">
        <v>97</v>
      </c>
      <c r="C51" s="14">
        <v>1220.17</v>
      </c>
      <c r="D51" s="14">
        <v>1666.67</v>
      </c>
      <c r="E51" s="14">
        <f t="shared" ref="E51:E82" si="6">C51-D51</f>
        <v>-446.5</v>
      </c>
      <c r="F51" s="14">
        <v>5091.93</v>
      </c>
      <c r="G51" s="14">
        <v>6666.68</v>
      </c>
      <c r="H51" s="14">
        <f t="shared" ref="H51:H82" si="7">F51-G51</f>
        <v>-1574.75</v>
      </c>
      <c r="I51" s="14">
        <v>20000</v>
      </c>
      <c r="J51" s="14">
        <f t="shared" ref="J51:J82" si="8">IF(I51&lt;&gt;0, (F51/I51)*100, 0)</f>
        <v>25.45965</v>
      </c>
    </row>
    <row r="52" spans="1:10" x14ac:dyDescent="0.2">
      <c r="A52" s="3" t="s">
        <v>98</v>
      </c>
      <c r="B52" s="9" t="s">
        <v>99</v>
      </c>
      <c r="C52" s="14">
        <v>139.94999999999999</v>
      </c>
      <c r="D52" s="14">
        <v>141.66</v>
      </c>
      <c r="E52" s="14">
        <f t="shared" si="6"/>
        <v>-1.710000000000008</v>
      </c>
      <c r="F52" s="14">
        <v>559.79999999999995</v>
      </c>
      <c r="G52" s="14">
        <v>566.64</v>
      </c>
      <c r="H52" s="14">
        <f t="shared" si="7"/>
        <v>-6.8400000000000318</v>
      </c>
      <c r="I52" s="14">
        <v>1700</v>
      </c>
      <c r="J52" s="14">
        <f t="shared" si="8"/>
        <v>32.929411764705883</v>
      </c>
    </row>
    <row r="53" spans="1:10" x14ac:dyDescent="0.2">
      <c r="A53" s="3" t="s">
        <v>100</v>
      </c>
      <c r="B53" s="9" t="s">
        <v>101</v>
      </c>
      <c r="C53" s="14">
        <v>290.13</v>
      </c>
      <c r="D53" s="14">
        <v>300</v>
      </c>
      <c r="E53" s="14">
        <f t="shared" si="6"/>
        <v>-9.8700000000000045</v>
      </c>
      <c r="F53" s="14">
        <v>1160.9100000000001</v>
      </c>
      <c r="G53" s="14">
        <v>1200</v>
      </c>
      <c r="H53" s="14">
        <f t="shared" si="7"/>
        <v>-39.089999999999918</v>
      </c>
      <c r="I53" s="14">
        <v>3600</v>
      </c>
      <c r="J53" s="14">
        <f t="shared" si="8"/>
        <v>32.247500000000002</v>
      </c>
    </row>
    <row r="54" spans="1:10" x14ac:dyDescent="0.2">
      <c r="A54" s="3" t="s">
        <v>102</v>
      </c>
      <c r="B54" s="9" t="s">
        <v>103</v>
      </c>
      <c r="C54" s="14">
        <v>196.57</v>
      </c>
      <c r="D54" s="14">
        <v>200</v>
      </c>
      <c r="E54" s="14">
        <f t="shared" si="6"/>
        <v>-3.4300000000000068</v>
      </c>
      <c r="F54" s="14">
        <v>778.89</v>
      </c>
      <c r="G54" s="14">
        <v>800</v>
      </c>
      <c r="H54" s="14">
        <f t="shared" si="7"/>
        <v>-21.110000000000014</v>
      </c>
      <c r="I54" s="14">
        <v>2400</v>
      </c>
      <c r="J54" s="14">
        <f t="shared" si="8"/>
        <v>32.453749999999999</v>
      </c>
    </row>
    <row r="55" spans="1:10" x14ac:dyDescent="0.2">
      <c r="A55" s="3" t="s">
        <v>104</v>
      </c>
      <c r="B55" s="9" t="s">
        <v>105</v>
      </c>
      <c r="C55" s="14">
        <v>190.29</v>
      </c>
      <c r="D55" s="14">
        <v>200</v>
      </c>
      <c r="E55" s="14">
        <f t="shared" si="6"/>
        <v>-9.710000000000008</v>
      </c>
      <c r="F55" s="14">
        <v>759.33</v>
      </c>
      <c r="G55" s="14">
        <v>800</v>
      </c>
      <c r="H55" s="14">
        <f t="shared" si="7"/>
        <v>-40.669999999999959</v>
      </c>
      <c r="I55" s="14">
        <v>2400</v>
      </c>
      <c r="J55" s="14">
        <f t="shared" si="8"/>
        <v>31.638750000000005</v>
      </c>
    </row>
    <row r="56" spans="1:10" x14ac:dyDescent="0.2">
      <c r="A56" s="3" t="s">
        <v>106</v>
      </c>
      <c r="B56" s="9" t="s">
        <v>107</v>
      </c>
      <c r="C56" s="14">
        <v>486.97</v>
      </c>
      <c r="D56" s="14">
        <v>683.33</v>
      </c>
      <c r="E56" s="14">
        <f t="shared" si="6"/>
        <v>-196.36</v>
      </c>
      <c r="F56" s="14">
        <v>2466.5500000000002</v>
      </c>
      <c r="G56" s="14">
        <v>2733.32</v>
      </c>
      <c r="H56" s="14">
        <f t="shared" si="7"/>
        <v>-266.77</v>
      </c>
      <c r="I56" s="14">
        <v>8200</v>
      </c>
      <c r="J56" s="14">
        <f t="shared" si="8"/>
        <v>30.07987804878049</v>
      </c>
    </row>
    <row r="57" spans="1:10" x14ac:dyDescent="0.2">
      <c r="A57" s="3" t="s">
        <v>108</v>
      </c>
      <c r="B57" s="9" t="s">
        <v>109</v>
      </c>
      <c r="C57" s="14">
        <v>364.04</v>
      </c>
      <c r="D57" s="14">
        <v>400</v>
      </c>
      <c r="E57" s="14">
        <f t="shared" si="6"/>
        <v>-35.95999999999998</v>
      </c>
      <c r="F57" s="14">
        <v>1456.2</v>
      </c>
      <c r="G57" s="14">
        <v>1600</v>
      </c>
      <c r="H57" s="14">
        <f t="shared" si="7"/>
        <v>-143.79999999999995</v>
      </c>
      <c r="I57" s="14">
        <v>4800</v>
      </c>
      <c r="J57" s="14">
        <f t="shared" si="8"/>
        <v>30.337500000000002</v>
      </c>
    </row>
    <row r="58" spans="1:10" x14ac:dyDescent="0.2">
      <c r="A58" s="3" t="s">
        <v>110</v>
      </c>
      <c r="B58" s="9" t="s">
        <v>111</v>
      </c>
      <c r="C58" s="14">
        <v>1352.7</v>
      </c>
      <c r="D58" s="14">
        <v>1416.67</v>
      </c>
      <c r="E58" s="14">
        <f t="shared" si="6"/>
        <v>-63.970000000000027</v>
      </c>
      <c r="F58" s="14">
        <v>2637.78</v>
      </c>
      <c r="G58" s="14">
        <v>2833.34</v>
      </c>
      <c r="H58" s="14">
        <f t="shared" si="7"/>
        <v>-195.55999999999995</v>
      </c>
      <c r="I58" s="14">
        <v>8500</v>
      </c>
      <c r="J58" s="14">
        <f t="shared" si="8"/>
        <v>31.032705882352946</v>
      </c>
    </row>
    <row r="59" spans="1:10" x14ac:dyDescent="0.2">
      <c r="A59" s="3" t="s">
        <v>112</v>
      </c>
      <c r="B59" s="9" t="s">
        <v>113</v>
      </c>
      <c r="C59" s="14">
        <v>0</v>
      </c>
      <c r="D59" s="14">
        <v>0</v>
      </c>
      <c r="E59" s="14">
        <f t="shared" si="6"/>
        <v>0</v>
      </c>
      <c r="F59" s="14">
        <v>1524.89</v>
      </c>
      <c r="G59" s="14">
        <v>1500</v>
      </c>
      <c r="H59" s="14">
        <f t="shared" si="7"/>
        <v>24.8900000000001</v>
      </c>
      <c r="I59" s="14">
        <v>4500</v>
      </c>
      <c r="J59" s="14">
        <f t="shared" si="8"/>
        <v>33.88644444444445</v>
      </c>
    </row>
    <row r="60" spans="1:10" x14ac:dyDescent="0.2">
      <c r="A60" s="3" t="s">
        <v>114</v>
      </c>
      <c r="B60" s="9" t="s">
        <v>115</v>
      </c>
      <c r="C60" s="14">
        <v>890.69</v>
      </c>
      <c r="D60" s="14">
        <v>833.33</v>
      </c>
      <c r="E60" s="14">
        <f t="shared" si="6"/>
        <v>57.360000000000014</v>
      </c>
      <c r="F60" s="14">
        <v>1752.42</v>
      </c>
      <c r="G60" s="14">
        <v>1666.66</v>
      </c>
      <c r="H60" s="14">
        <f t="shared" si="7"/>
        <v>85.759999999999991</v>
      </c>
      <c r="I60" s="14">
        <v>5000</v>
      </c>
      <c r="J60" s="14">
        <f t="shared" si="8"/>
        <v>35.048400000000001</v>
      </c>
    </row>
    <row r="61" spans="1:10" x14ac:dyDescent="0.2">
      <c r="A61" s="3" t="s">
        <v>116</v>
      </c>
      <c r="B61" s="9" t="s">
        <v>117</v>
      </c>
      <c r="C61" s="14">
        <v>478</v>
      </c>
      <c r="D61" s="14">
        <v>500</v>
      </c>
      <c r="E61" s="14">
        <f t="shared" si="6"/>
        <v>-22</v>
      </c>
      <c r="F61" s="14">
        <v>955.83</v>
      </c>
      <c r="G61" s="14">
        <v>1000</v>
      </c>
      <c r="H61" s="14">
        <f t="shared" si="7"/>
        <v>-44.169999999999959</v>
      </c>
      <c r="I61" s="14">
        <v>3000</v>
      </c>
      <c r="J61" s="14">
        <f t="shared" si="8"/>
        <v>31.861000000000001</v>
      </c>
    </row>
    <row r="62" spans="1:10" x14ac:dyDescent="0.2">
      <c r="A62" s="3" t="s">
        <v>118</v>
      </c>
      <c r="B62" s="9" t="s">
        <v>119</v>
      </c>
      <c r="C62" s="14">
        <v>6672.63</v>
      </c>
      <c r="D62" s="14">
        <v>9100</v>
      </c>
      <c r="E62" s="14">
        <f t="shared" si="6"/>
        <v>-2427.37</v>
      </c>
      <c r="F62" s="14">
        <v>29866.1</v>
      </c>
      <c r="G62" s="14">
        <v>33100</v>
      </c>
      <c r="H62" s="14">
        <f t="shared" si="7"/>
        <v>-3233.9000000000015</v>
      </c>
      <c r="I62" s="14">
        <v>100454.22</v>
      </c>
      <c r="J62" s="14">
        <f t="shared" si="8"/>
        <v>29.731055599257051</v>
      </c>
    </row>
    <row r="63" spans="1:10" x14ac:dyDescent="0.2">
      <c r="A63" s="3" t="s">
        <v>120</v>
      </c>
      <c r="B63" s="9" t="s">
        <v>121</v>
      </c>
      <c r="C63" s="14">
        <v>11200</v>
      </c>
      <c r="D63" s="14">
        <v>3333.33</v>
      </c>
      <c r="E63" s="14">
        <f t="shared" si="6"/>
        <v>7866.67</v>
      </c>
      <c r="F63" s="14">
        <v>17700</v>
      </c>
      <c r="G63" s="14">
        <v>13333.32</v>
      </c>
      <c r="H63" s="14">
        <f t="shared" si="7"/>
        <v>4366.68</v>
      </c>
      <c r="I63" s="14">
        <v>40000</v>
      </c>
      <c r="J63" s="14">
        <f t="shared" si="8"/>
        <v>44.25</v>
      </c>
    </row>
    <row r="64" spans="1:10" x14ac:dyDescent="0.2">
      <c r="A64" s="3" t="s">
        <v>122</v>
      </c>
      <c r="B64" s="9" t="s">
        <v>123</v>
      </c>
      <c r="C64" s="14">
        <v>354.35</v>
      </c>
      <c r="D64" s="14">
        <v>683.33</v>
      </c>
      <c r="E64" s="14">
        <f t="shared" si="6"/>
        <v>-328.98</v>
      </c>
      <c r="F64" s="14">
        <v>1908.3</v>
      </c>
      <c r="G64" s="14">
        <v>2733.32</v>
      </c>
      <c r="H64" s="14">
        <f t="shared" si="7"/>
        <v>-825.02000000000021</v>
      </c>
      <c r="I64" s="14">
        <v>17000</v>
      </c>
      <c r="J64" s="14">
        <f t="shared" si="8"/>
        <v>11.225294117647058</v>
      </c>
    </row>
    <row r="65" spans="1:10" x14ac:dyDescent="0.2">
      <c r="A65" s="3" t="s">
        <v>124</v>
      </c>
      <c r="B65" s="9" t="s">
        <v>125</v>
      </c>
      <c r="C65" s="14">
        <v>-1546.07</v>
      </c>
      <c r="D65" s="14">
        <v>14050</v>
      </c>
      <c r="E65" s="14">
        <f t="shared" si="6"/>
        <v>-15596.07</v>
      </c>
      <c r="F65" s="14">
        <v>13421.94</v>
      </c>
      <c r="G65" s="14">
        <v>14050</v>
      </c>
      <c r="H65" s="14">
        <f t="shared" si="7"/>
        <v>-628.05999999999949</v>
      </c>
      <c r="I65" s="14">
        <v>60000</v>
      </c>
      <c r="J65" s="14">
        <f t="shared" si="8"/>
        <v>22.369900000000001</v>
      </c>
    </row>
    <row r="66" spans="1:10" x14ac:dyDescent="0.2">
      <c r="A66" s="3" t="s">
        <v>126</v>
      </c>
      <c r="B66" s="9" t="s">
        <v>127</v>
      </c>
      <c r="C66" s="14">
        <v>77.87</v>
      </c>
      <c r="D66" s="14">
        <v>166.67</v>
      </c>
      <c r="E66" s="14">
        <f t="shared" si="6"/>
        <v>-88.799999999999983</v>
      </c>
      <c r="F66" s="14">
        <v>848.56</v>
      </c>
      <c r="G66" s="14">
        <v>666.68</v>
      </c>
      <c r="H66" s="14">
        <f t="shared" si="7"/>
        <v>181.88</v>
      </c>
      <c r="I66" s="14">
        <v>2000</v>
      </c>
      <c r="J66" s="14">
        <f t="shared" si="8"/>
        <v>42.427999999999997</v>
      </c>
    </row>
    <row r="67" spans="1:10" x14ac:dyDescent="0.2">
      <c r="A67" s="3" t="s">
        <v>128</v>
      </c>
      <c r="B67" s="9" t="s">
        <v>129</v>
      </c>
      <c r="C67" s="14">
        <v>15963.11</v>
      </c>
      <c r="D67" s="14">
        <v>10115.83</v>
      </c>
      <c r="E67" s="14">
        <f t="shared" si="6"/>
        <v>5847.2800000000007</v>
      </c>
      <c r="F67" s="14">
        <v>29830.400000000001</v>
      </c>
      <c r="G67" s="14">
        <v>40463.32</v>
      </c>
      <c r="H67" s="14">
        <f t="shared" si="7"/>
        <v>-10632.919999999998</v>
      </c>
      <c r="I67" s="14">
        <v>121390</v>
      </c>
      <c r="J67" s="14">
        <f t="shared" si="8"/>
        <v>24.574017629129255</v>
      </c>
    </row>
    <row r="68" spans="1:10" x14ac:dyDescent="0.2">
      <c r="A68" s="3" t="s">
        <v>130</v>
      </c>
      <c r="B68" s="9" t="s">
        <v>131</v>
      </c>
      <c r="C68" s="14">
        <v>0</v>
      </c>
      <c r="D68" s="14">
        <v>208.33</v>
      </c>
      <c r="E68" s="14">
        <f t="shared" si="6"/>
        <v>-208.33</v>
      </c>
      <c r="F68" s="14">
        <v>0</v>
      </c>
      <c r="G68" s="14">
        <v>833.32</v>
      </c>
      <c r="H68" s="14">
        <f t="shared" si="7"/>
        <v>-833.32</v>
      </c>
      <c r="I68" s="14">
        <v>2500</v>
      </c>
      <c r="J68" s="14">
        <f t="shared" si="8"/>
        <v>0</v>
      </c>
    </row>
    <row r="69" spans="1:10" x14ac:dyDescent="0.2">
      <c r="A69" s="3" t="s">
        <v>132</v>
      </c>
      <c r="B69" s="9" t="s">
        <v>133</v>
      </c>
      <c r="C69" s="14">
        <v>4951.78</v>
      </c>
      <c r="D69" s="14">
        <v>2552.83</v>
      </c>
      <c r="E69" s="14">
        <f t="shared" si="6"/>
        <v>2398.9499999999998</v>
      </c>
      <c r="F69" s="14">
        <v>21463.29</v>
      </c>
      <c r="G69" s="14">
        <v>10211.32</v>
      </c>
      <c r="H69" s="14">
        <f t="shared" si="7"/>
        <v>11251.970000000001</v>
      </c>
      <c r="I69" s="14">
        <v>30634</v>
      </c>
      <c r="J69" s="14">
        <f t="shared" si="8"/>
        <v>70.06362211921396</v>
      </c>
    </row>
    <row r="70" spans="1:10" x14ac:dyDescent="0.2">
      <c r="A70" s="3" t="s">
        <v>134</v>
      </c>
      <c r="B70" s="9" t="s">
        <v>135</v>
      </c>
      <c r="C70" s="14">
        <v>2565</v>
      </c>
      <c r="D70" s="14">
        <v>1500</v>
      </c>
      <c r="E70" s="14">
        <f t="shared" si="6"/>
        <v>1065</v>
      </c>
      <c r="F70" s="14">
        <v>6455</v>
      </c>
      <c r="G70" s="14">
        <v>6000</v>
      </c>
      <c r="H70" s="14">
        <f t="shared" si="7"/>
        <v>455</v>
      </c>
      <c r="I70" s="14">
        <v>18000</v>
      </c>
      <c r="J70" s="14">
        <f t="shared" si="8"/>
        <v>35.861111111111107</v>
      </c>
    </row>
    <row r="71" spans="1:10" x14ac:dyDescent="0.2">
      <c r="A71" s="3" t="s">
        <v>136</v>
      </c>
      <c r="B71" s="9" t="s">
        <v>137</v>
      </c>
      <c r="C71" s="14">
        <v>235.78</v>
      </c>
      <c r="D71" s="14">
        <v>2583.33</v>
      </c>
      <c r="E71" s="14">
        <f t="shared" si="6"/>
        <v>-2347.5499999999997</v>
      </c>
      <c r="F71" s="14">
        <v>8745.2999999999993</v>
      </c>
      <c r="G71" s="14">
        <v>10333.32</v>
      </c>
      <c r="H71" s="14">
        <f t="shared" si="7"/>
        <v>-1588.0200000000004</v>
      </c>
      <c r="I71" s="14">
        <v>31000</v>
      </c>
      <c r="J71" s="14">
        <f t="shared" si="8"/>
        <v>28.210645161290319</v>
      </c>
    </row>
    <row r="72" spans="1:10" x14ac:dyDescent="0.2">
      <c r="A72" s="3" t="s">
        <v>138</v>
      </c>
      <c r="B72" s="9" t="s">
        <v>139</v>
      </c>
      <c r="C72" s="14">
        <v>3781.03</v>
      </c>
      <c r="D72" s="14">
        <v>2166.67</v>
      </c>
      <c r="E72" s="14">
        <f t="shared" si="6"/>
        <v>1614.3600000000001</v>
      </c>
      <c r="F72" s="14">
        <v>8427.11</v>
      </c>
      <c r="G72" s="14">
        <v>8666.68</v>
      </c>
      <c r="H72" s="14">
        <f t="shared" si="7"/>
        <v>-239.56999999999971</v>
      </c>
      <c r="I72" s="14">
        <v>26000</v>
      </c>
      <c r="J72" s="14">
        <f t="shared" si="8"/>
        <v>32.41196153846154</v>
      </c>
    </row>
    <row r="73" spans="1:10" x14ac:dyDescent="0.2">
      <c r="A73" s="3" t="s">
        <v>140</v>
      </c>
      <c r="B73" s="9" t="s">
        <v>141</v>
      </c>
      <c r="C73" s="14">
        <v>1115.33</v>
      </c>
      <c r="D73" s="14">
        <v>619.16</v>
      </c>
      <c r="E73" s="14">
        <f t="shared" si="6"/>
        <v>496.16999999999996</v>
      </c>
      <c r="F73" s="14">
        <v>5078.93</v>
      </c>
      <c r="G73" s="14">
        <v>2476.64</v>
      </c>
      <c r="H73" s="14">
        <f t="shared" si="7"/>
        <v>2602.2900000000004</v>
      </c>
      <c r="I73" s="14">
        <v>7430</v>
      </c>
      <c r="J73" s="14">
        <f t="shared" si="8"/>
        <v>68.35706594885599</v>
      </c>
    </row>
    <row r="74" spans="1:10" x14ac:dyDescent="0.2">
      <c r="A74" s="3" t="s">
        <v>142</v>
      </c>
      <c r="B74" s="9" t="s">
        <v>143</v>
      </c>
      <c r="C74" s="14">
        <v>0</v>
      </c>
      <c r="D74" s="14">
        <v>0</v>
      </c>
      <c r="E74" s="14">
        <f t="shared" si="6"/>
        <v>0</v>
      </c>
      <c r="F74" s="14">
        <v>333</v>
      </c>
      <c r="G74" s="14">
        <v>0</v>
      </c>
      <c r="H74" s="14">
        <f t="shared" si="7"/>
        <v>333</v>
      </c>
      <c r="I74" s="14">
        <v>0</v>
      </c>
      <c r="J74" s="14">
        <f t="shared" si="8"/>
        <v>0</v>
      </c>
    </row>
    <row r="75" spans="1:10" x14ac:dyDescent="0.2">
      <c r="A75" s="3" t="s">
        <v>144</v>
      </c>
      <c r="B75" s="9" t="s">
        <v>145</v>
      </c>
      <c r="C75" s="14">
        <v>0</v>
      </c>
      <c r="D75" s="14">
        <v>0</v>
      </c>
      <c r="E75" s="14">
        <f t="shared" si="6"/>
        <v>0</v>
      </c>
      <c r="F75" s="14">
        <v>0</v>
      </c>
      <c r="G75" s="14">
        <v>0</v>
      </c>
      <c r="H75" s="14">
        <f t="shared" si="7"/>
        <v>0</v>
      </c>
      <c r="I75" s="14">
        <v>500</v>
      </c>
      <c r="J75" s="14">
        <f t="shared" si="8"/>
        <v>0</v>
      </c>
    </row>
    <row r="76" spans="1:10" x14ac:dyDescent="0.2">
      <c r="A76" s="3" t="s">
        <v>146</v>
      </c>
      <c r="B76" s="9" t="s">
        <v>147</v>
      </c>
      <c r="C76" s="14">
        <v>8695.8799999999992</v>
      </c>
      <c r="D76" s="14">
        <v>1060.58</v>
      </c>
      <c r="E76" s="14">
        <f t="shared" si="6"/>
        <v>7635.2999999999993</v>
      </c>
      <c r="F76" s="14">
        <v>11285.2</v>
      </c>
      <c r="G76" s="14">
        <v>4242.32</v>
      </c>
      <c r="H76" s="14">
        <f t="shared" si="7"/>
        <v>7042.880000000001</v>
      </c>
      <c r="I76" s="14">
        <v>12727</v>
      </c>
      <c r="J76" s="14">
        <f t="shared" si="8"/>
        <v>88.671328671328681</v>
      </c>
    </row>
    <row r="77" spans="1:10" x14ac:dyDescent="0.2">
      <c r="A77" s="3" t="s">
        <v>148</v>
      </c>
      <c r="B77" s="9" t="s">
        <v>149</v>
      </c>
      <c r="C77" s="14">
        <v>562.4</v>
      </c>
      <c r="D77" s="14">
        <v>645.72</v>
      </c>
      <c r="E77" s="14">
        <f t="shared" si="6"/>
        <v>-83.32000000000005</v>
      </c>
      <c r="F77" s="14">
        <v>6148.85</v>
      </c>
      <c r="G77" s="14">
        <v>9434.2099999999991</v>
      </c>
      <c r="H77" s="14">
        <f t="shared" si="7"/>
        <v>-3285.3599999999988</v>
      </c>
      <c r="I77" s="14">
        <v>14600</v>
      </c>
      <c r="J77" s="14">
        <f t="shared" si="8"/>
        <v>42.115410958904114</v>
      </c>
    </row>
    <row r="78" spans="1:10" x14ac:dyDescent="0.2">
      <c r="A78" s="3" t="s">
        <v>150</v>
      </c>
      <c r="B78" s="9" t="s">
        <v>151</v>
      </c>
      <c r="C78" s="14">
        <v>0</v>
      </c>
      <c r="D78" s="14">
        <v>236.57</v>
      </c>
      <c r="E78" s="14">
        <f t="shared" si="6"/>
        <v>-236.57</v>
      </c>
      <c r="F78" s="14">
        <v>7020.88</v>
      </c>
      <c r="G78" s="14">
        <v>10107.35</v>
      </c>
      <c r="H78" s="14">
        <f t="shared" si="7"/>
        <v>-3086.4700000000003</v>
      </c>
      <c r="I78" s="14">
        <v>12000</v>
      </c>
      <c r="J78" s="14">
        <f t="shared" si="8"/>
        <v>58.507333333333335</v>
      </c>
    </row>
    <row r="79" spans="1:10" x14ac:dyDescent="0.2">
      <c r="A79" s="3" t="s">
        <v>152</v>
      </c>
      <c r="B79" s="9" t="s">
        <v>153</v>
      </c>
      <c r="C79" s="14">
        <v>10022.540000000001</v>
      </c>
      <c r="D79" s="14">
        <v>375</v>
      </c>
      <c r="E79" s="14">
        <f t="shared" si="6"/>
        <v>9647.5400000000009</v>
      </c>
      <c r="F79" s="14">
        <v>13712.54</v>
      </c>
      <c r="G79" s="14">
        <v>1500</v>
      </c>
      <c r="H79" s="14">
        <f t="shared" si="7"/>
        <v>12212.54</v>
      </c>
      <c r="I79" s="14">
        <v>4500</v>
      </c>
      <c r="J79" s="14">
        <f t="shared" si="8"/>
        <v>304.72311111111117</v>
      </c>
    </row>
    <row r="80" spans="1:10" x14ac:dyDescent="0.2">
      <c r="A80" s="3" t="s">
        <v>154</v>
      </c>
      <c r="B80" s="9" t="s">
        <v>155</v>
      </c>
      <c r="C80" s="14">
        <v>0</v>
      </c>
      <c r="D80" s="14">
        <v>184.88</v>
      </c>
      <c r="E80" s="14">
        <f t="shared" si="6"/>
        <v>-184.88</v>
      </c>
      <c r="F80" s="14">
        <v>3026.26</v>
      </c>
      <c r="G80" s="14">
        <v>8320.94</v>
      </c>
      <c r="H80" s="14">
        <f t="shared" si="7"/>
        <v>-5294.68</v>
      </c>
      <c r="I80" s="14">
        <v>9800</v>
      </c>
      <c r="J80" s="14">
        <f t="shared" si="8"/>
        <v>30.880204081632655</v>
      </c>
    </row>
    <row r="81" spans="1:10" x14ac:dyDescent="0.2">
      <c r="A81" s="3" t="s">
        <v>156</v>
      </c>
      <c r="B81" s="9" t="s">
        <v>157</v>
      </c>
      <c r="C81" s="14">
        <v>0</v>
      </c>
      <c r="D81" s="14">
        <v>208.33</v>
      </c>
      <c r="E81" s="14">
        <f t="shared" si="6"/>
        <v>-208.33</v>
      </c>
      <c r="F81" s="14">
        <v>0</v>
      </c>
      <c r="G81" s="14">
        <v>833.32</v>
      </c>
      <c r="H81" s="14">
        <f t="shared" si="7"/>
        <v>-833.32</v>
      </c>
      <c r="I81" s="14">
        <v>2500</v>
      </c>
      <c r="J81" s="14">
        <f t="shared" si="8"/>
        <v>0</v>
      </c>
    </row>
    <row r="82" spans="1:10" x14ac:dyDescent="0.2">
      <c r="A82" s="3" t="s">
        <v>158</v>
      </c>
      <c r="B82" s="9" t="s">
        <v>159</v>
      </c>
      <c r="C82" s="14">
        <v>0</v>
      </c>
      <c r="D82" s="14">
        <v>2728.75</v>
      </c>
      <c r="E82" s="14">
        <f t="shared" si="6"/>
        <v>-2728.75</v>
      </c>
      <c r="F82" s="14">
        <v>3620.67</v>
      </c>
      <c r="G82" s="14">
        <v>10915</v>
      </c>
      <c r="H82" s="14">
        <f t="shared" si="7"/>
        <v>-7294.33</v>
      </c>
      <c r="I82" s="14">
        <v>32745</v>
      </c>
      <c r="J82" s="14">
        <f t="shared" si="8"/>
        <v>11.05716903344022</v>
      </c>
    </row>
    <row r="83" spans="1:10" x14ac:dyDescent="0.2">
      <c r="A83" s="3" t="s">
        <v>160</v>
      </c>
      <c r="B83" s="9" t="s">
        <v>161</v>
      </c>
      <c r="C83" s="14">
        <v>280</v>
      </c>
      <c r="D83" s="14">
        <v>3829.17</v>
      </c>
      <c r="E83" s="14">
        <f t="shared" ref="E83:E114" si="9">C83-D83</f>
        <v>-3549.17</v>
      </c>
      <c r="F83" s="14">
        <v>2323.12</v>
      </c>
      <c r="G83" s="14">
        <v>15316.68</v>
      </c>
      <c r="H83" s="14">
        <f t="shared" ref="H83:H114" si="10">F83-G83</f>
        <v>-12993.560000000001</v>
      </c>
      <c r="I83" s="14">
        <v>45950</v>
      </c>
      <c r="J83" s="14">
        <f t="shared" ref="J83:J114" si="11">IF(I83&lt;&gt;0, (F83/I83)*100, 0)</f>
        <v>5.05575625680087</v>
      </c>
    </row>
    <row r="84" spans="1:10" x14ac:dyDescent="0.2">
      <c r="A84" s="3" t="s">
        <v>162</v>
      </c>
      <c r="B84" s="9" t="s">
        <v>163</v>
      </c>
      <c r="C84" s="14">
        <v>0</v>
      </c>
      <c r="D84" s="14">
        <v>0</v>
      </c>
      <c r="E84" s="14">
        <f t="shared" si="9"/>
        <v>0</v>
      </c>
      <c r="F84" s="14">
        <v>0</v>
      </c>
      <c r="G84" s="14">
        <v>0</v>
      </c>
      <c r="H84" s="14">
        <f t="shared" si="10"/>
        <v>0</v>
      </c>
      <c r="I84" s="14">
        <v>8000</v>
      </c>
      <c r="J84" s="14">
        <f t="shared" si="11"/>
        <v>0</v>
      </c>
    </row>
    <row r="85" spans="1:10" x14ac:dyDescent="0.2">
      <c r="A85" s="3" t="s">
        <v>164</v>
      </c>
      <c r="B85" s="9" t="s">
        <v>165</v>
      </c>
      <c r="C85" s="14">
        <v>0</v>
      </c>
      <c r="D85" s="14">
        <v>208.33</v>
      </c>
      <c r="E85" s="14">
        <f t="shared" si="9"/>
        <v>-208.33</v>
      </c>
      <c r="F85" s="14">
        <v>474.48</v>
      </c>
      <c r="G85" s="14">
        <v>833.32</v>
      </c>
      <c r="H85" s="14">
        <f t="shared" si="10"/>
        <v>-358.84000000000003</v>
      </c>
      <c r="I85" s="14">
        <v>2500</v>
      </c>
      <c r="J85" s="14">
        <f t="shared" si="11"/>
        <v>18.979200000000002</v>
      </c>
    </row>
    <row r="86" spans="1:10" x14ac:dyDescent="0.2">
      <c r="A86" s="3" t="s">
        <v>166</v>
      </c>
      <c r="B86" s="9" t="s">
        <v>167</v>
      </c>
      <c r="C86" s="14">
        <v>25.76</v>
      </c>
      <c r="D86" s="14">
        <v>508.33</v>
      </c>
      <c r="E86" s="14">
        <f t="shared" si="9"/>
        <v>-482.57</v>
      </c>
      <c r="F86" s="14">
        <v>111.76</v>
      </c>
      <c r="G86" s="14">
        <v>2033.32</v>
      </c>
      <c r="H86" s="14">
        <f t="shared" si="10"/>
        <v>-1921.56</v>
      </c>
      <c r="I86" s="14">
        <v>6100</v>
      </c>
      <c r="J86" s="14">
        <f t="shared" si="11"/>
        <v>1.8321311475409836</v>
      </c>
    </row>
    <row r="87" spans="1:10" x14ac:dyDescent="0.2">
      <c r="A87" s="3" t="s">
        <v>168</v>
      </c>
      <c r="B87" s="9" t="s">
        <v>169</v>
      </c>
      <c r="C87" s="14">
        <v>2330.73</v>
      </c>
      <c r="D87" s="14">
        <v>1000</v>
      </c>
      <c r="E87" s="14">
        <f t="shared" si="9"/>
        <v>1330.73</v>
      </c>
      <c r="F87" s="14">
        <v>4836.07</v>
      </c>
      <c r="G87" s="14">
        <v>4000</v>
      </c>
      <c r="H87" s="14">
        <f t="shared" si="10"/>
        <v>836.06999999999971</v>
      </c>
      <c r="I87" s="14">
        <v>12000</v>
      </c>
      <c r="J87" s="14">
        <f t="shared" si="11"/>
        <v>40.300583333333329</v>
      </c>
    </row>
    <row r="88" spans="1:10" x14ac:dyDescent="0.2">
      <c r="A88" s="3" t="s">
        <v>170</v>
      </c>
      <c r="B88" s="9" t="s">
        <v>171</v>
      </c>
      <c r="C88" s="14">
        <v>1110.21</v>
      </c>
      <c r="D88" s="14">
        <v>1416.67</v>
      </c>
      <c r="E88" s="14">
        <f t="shared" si="9"/>
        <v>-306.46000000000004</v>
      </c>
      <c r="F88" s="14">
        <v>4055.22</v>
      </c>
      <c r="G88" s="14">
        <v>5666.68</v>
      </c>
      <c r="H88" s="14">
        <f t="shared" si="10"/>
        <v>-1611.4600000000005</v>
      </c>
      <c r="I88" s="14">
        <v>17000</v>
      </c>
      <c r="J88" s="14">
        <f t="shared" si="11"/>
        <v>23.854235294117647</v>
      </c>
    </row>
    <row r="89" spans="1:10" x14ac:dyDescent="0.2">
      <c r="A89" s="3" t="s">
        <v>172</v>
      </c>
      <c r="B89" s="9" t="s">
        <v>173</v>
      </c>
      <c r="C89" s="14">
        <v>259.38</v>
      </c>
      <c r="D89" s="14">
        <v>250</v>
      </c>
      <c r="E89" s="14">
        <f t="shared" si="9"/>
        <v>9.3799999999999955</v>
      </c>
      <c r="F89" s="14">
        <v>743.59</v>
      </c>
      <c r="G89" s="14">
        <v>1000</v>
      </c>
      <c r="H89" s="14">
        <f t="shared" si="10"/>
        <v>-256.40999999999997</v>
      </c>
      <c r="I89" s="14">
        <v>3000</v>
      </c>
      <c r="J89" s="14">
        <f t="shared" si="11"/>
        <v>24.786333333333335</v>
      </c>
    </row>
    <row r="90" spans="1:10" x14ac:dyDescent="0.2">
      <c r="A90" s="3" t="s">
        <v>174</v>
      </c>
      <c r="B90" s="9" t="s">
        <v>175</v>
      </c>
      <c r="C90" s="14">
        <v>0</v>
      </c>
      <c r="D90" s="14">
        <v>250</v>
      </c>
      <c r="E90" s="14">
        <f t="shared" si="9"/>
        <v>-250</v>
      </c>
      <c r="F90" s="14">
        <v>207.79</v>
      </c>
      <c r="G90" s="14">
        <v>1000</v>
      </c>
      <c r="H90" s="14">
        <f t="shared" si="10"/>
        <v>-792.21</v>
      </c>
      <c r="I90" s="14">
        <v>3000</v>
      </c>
      <c r="J90" s="14">
        <f t="shared" si="11"/>
        <v>6.926333333333333</v>
      </c>
    </row>
    <row r="91" spans="1:10" x14ac:dyDescent="0.2">
      <c r="A91" s="3" t="s">
        <v>176</v>
      </c>
      <c r="B91" s="9" t="s">
        <v>177</v>
      </c>
      <c r="C91" s="14">
        <v>4140.38</v>
      </c>
      <c r="D91" s="14">
        <v>4583.33</v>
      </c>
      <c r="E91" s="14">
        <f t="shared" si="9"/>
        <v>-442.94999999999982</v>
      </c>
      <c r="F91" s="14">
        <v>18708.29</v>
      </c>
      <c r="G91" s="14">
        <v>18333.32</v>
      </c>
      <c r="H91" s="14">
        <f t="shared" si="10"/>
        <v>374.97000000000116</v>
      </c>
      <c r="I91" s="14">
        <v>55000</v>
      </c>
      <c r="J91" s="14">
        <f t="shared" si="11"/>
        <v>34.015072727272724</v>
      </c>
    </row>
    <row r="92" spans="1:10" x14ac:dyDescent="0.2">
      <c r="A92" s="3" t="s">
        <v>178</v>
      </c>
      <c r="B92" s="9" t="s">
        <v>179</v>
      </c>
      <c r="C92" s="14">
        <v>4339.34</v>
      </c>
      <c r="D92" s="14">
        <v>1429.16</v>
      </c>
      <c r="E92" s="14">
        <f t="shared" si="9"/>
        <v>2910.1800000000003</v>
      </c>
      <c r="F92" s="14">
        <v>11890.85</v>
      </c>
      <c r="G92" s="14">
        <v>5716.64</v>
      </c>
      <c r="H92" s="14">
        <f t="shared" si="10"/>
        <v>6174.21</v>
      </c>
      <c r="I92" s="14">
        <v>17150</v>
      </c>
      <c r="J92" s="14">
        <f t="shared" si="11"/>
        <v>69.33440233236152</v>
      </c>
    </row>
    <row r="93" spans="1:10" x14ac:dyDescent="0.2">
      <c r="A93" s="3" t="s">
        <v>180</v>
      </c>
      <c r="B93" s="9" t="s">
        <v>181</v>
      </c>
      <c r="C93" s="14">
        <v>413.87</v>
      </c>
      <c r="D93" s="14">
        <v>416.66</v>
      </c>
      <c r="E93" s="14">
        <f t="shared" si="9"/>
        <v>-2.7900000000000205</v>
      </c>
      <c r="F93" s="14">
        <v>772.15</v>
      </c>
      <c r="G93" s="14">
        <v>1666.64</v>
      </c>
      <c r="H93" s="14">
        <f t="shared" si="10"/>
        <v>-894.49000000000012</v>
      </c>
      <c r="I93" s="14">
        <v>5000</v>
      </c>
      <c r="J93" s="14">
        <f t="shared" si="11"/>
        <v>15.442999999999998</v>
      </c>
    </row>
    <row r="94" spans="1:10" x14ac:dyDescent="0.2">
      <c r="A94" s="3" t="s">
        <v>182</v>
      </c>
      <c r="B94" s="9" t="s">
        <v>183</v>
      </c>
      <c r="C94" s="14">
        <v>403.89</v>
      </c>
      <c r="D94" s="14">
        <v>154.54</v>
      </c>
      <c r="E94" s="14">
        <f t="shared" si="9"/>
        <v>249.35</v>
      </c>
      <c r="F94" s="14">
        <v>904.68</v>
      </c>
      <c r="G94" s="14">
        <v>618.16</v>
      </c>
      <c r="H94" s="14">
        <f t="shared" si="10"/>
        <v>286.52</v>
      </c>
      <c r="I94" s="14">
        <v>4500</v>
      </c>
      <c r="J94" s="14">
        <f t="shared" si="11"/>
        <v>20.103999999999999</v>
      </c>
    </row>
    <row r="95" spans="1:10" x14ac:dyDescent="0.2">
      <c r="A95" s="3" t="s">
        <v>184</v>
      </c>
      <c r="B95" s="9" t="s">
        <v>185</v>
      </c>
      <c r="C95" s="14">
        <v>212.61</v>
      </c>
      <c r="D95" s="14">
        <v>458.33</v>
      </c>
      <c r="E95" s="14">
        <f t="shared" si="9"/>
        <v>-245.71999999999997</v>
      </c>
      <c r="F95" s="14">
        <v>588.29999999999995</v>
      </c>
      <c r="G95" s="14">
        <v>1833.32</v>
      </c>
      <c r="H95" s="14">
        <f t="shared" si="10"/>
        <v>-1245.02</v>
      </c>
      <c r="I95" s="14">
        <v>5500</v>
      </c>
      <c r="J95" s="14">
        <f t="shared" si="11"/>
        <v>10.696363636363635</v>
      </c>
    </row>
    <row r="96" spans="1:10" x14ac:dyDescent="0.2">
      <c r="A96" s="3" t="s">
        <v>186</v>
      </c>
      <c r="B96" s="9" t="s">
        <v>187</v>
      </c>
      <c r="C96" s="14">
        <v>-170</v>
      </c>
      <c r="D96" s="14">
        <v>865</v>
      </c>
      <c r="E96" s="14">
        <f t="shared" si="9"/>
        <v>-1035</v>
      </c>
      <c r="F96" s="14">
        <v>7741</v>
      </c>
      <c r="G96" s="14">
        <v>4595</v>
      </c>
      <c r="H96" s="14">
        <f t="shared" si="10"/>
        <v>3146</v>
      </c>
      <c r="I96" s="14">
        <v>13650</v>
      </c>
      <c r="J96" s="14">
        <f t="shared" si="11"/>
        <v>56.710622710622715</v>
      </c>
    </row>
    <row r="97" spans="1:10" x14ac:dyDescent="0.2">
      <c r="A97" s="3" t="s">
        <v>188</v>
      </c>
      <c r="B97" s="9" t="s">
        <v>189</v>
      </c>
      <c r="C97" s="14">
        <v>0</v>
      </c>
      <c r="D97" s="14">
        <v>256.67</v>
      </c>
      <c r="E97" s="14">
        <f t="shared" si="9"/>
        <v>-256.67</v>
      </c>
      <c r="F97" s="14">
        <v>0</v>
      </c>
      <c r="G97" s="14">
        <v>1026.68</v>
      </c>
      <c r="H97" s="14">
        <f t="shared" si="10"/>
        <v>-1026.68</v>
      </c>
      <c r="I97" s="14">
        <v>3080</v>
      </c>
      <c r="J97" s="14">
        <f t="shared" si="11"/>
        <v>0</v>
      </c>
    </row>
    <row r="98" spans="1:10" x14ac:dyDescent="0.2">
      <c r="A98" s="3" t="s">
        <v>190</v>
      </c>
      <c r="B98" s="9" t="s">
        <v>191</v>
      </c>
      <c r="C98" s="14">
        <v>1791.05</v>
      </c>
      <c r="D98" s="14">
        <v>512.5</v>
      </c>
      <c r="E98" s="14">
        <f t="shared" si="9"/>
        <v>1278.55</v>
      </c>
      <c r="F98" s="14">
        <v>3250.59</v>
      </c>
      <c r="G98" s="14">
        <v>2050</v>
      </c>
      <c r="H98" s="14">
        <f t="shared" si="10"/>
        <v>1200.5900000000001</v>
      </c>
      <c r="I98" s="14">
        <v>6150</v>
      </c>
      <c r="J98" s="14">
        <f t="shared" si="11"/>
        <v>52.855121951219516</v>
      </c>
    </row>
    <row r="99" spans="1:10" x14ac:dyDescent="0.2">
      <c r="A99" s="3" t="s">
        <v>192</v>
      </c>
      <c r="B99" s="9" t="s">
        <v>193</v>
      </c>
      <c r="C99" s="14">
        <v>0</v>
      </c>
      <c r="D99" s="14">
        <v>0</v>
      </c>
      <c r="E99" s="14">
        <f t="shared" si="9"/>
        <v>0</v>
      </c>
      <c r="F99" s="14">
        <v>60</v>
      </c>
      <c r="G99" s="14">
        <v>500</v>
      </c>
      <c r="H99" s="14">
        <f t="shared" si="10"/>
        <v>-440</v>
      </c>
      <c r="I99" s="14">
        <v>1500</v>
      </c>
      <c r="J99" s="14">
        <f t="shared" si="11"/>
        <v>4</v>
      </c>
    </row>
    <row r="100" spans="1:10" x14ac:dyDescent="0.2">
      <c r="A100" s="3" t="s">
        <v>194</v>
      </c>
      <c r="B100" s="9" t="s">
        <v>195</v>
      </c>
      <c r="C100" s="14">
        <v>0</v>
      </c>
      <c r="D100" s="14">
        <v>416.67</v>
      </c>
      <c r="E100" s="14">
        <f t="shared" si="9"/>
        <v>-416.67</v>
      </c>
      <c r="F100" s="14">
        <v>0</v>
      </c>
      <c r="G100" s="14">
        <v>1666.68</v>
      </c>
      <c r="H100" s="14">
        <f t="shared" si="10"/>
        <v>-1666.68</v>
      </c>
      <c r="I100" s="14">
        <v>5000</v>
      </c>
      <c r="J100" s="14">
        <f t="shared" si="11"/>
        <v>0</v>
      </c>
    </row>
    <row r="101" spans="1:10" x14ac:dyDescent="0.2">
      <c r="A101" s="3" t="s">
        <v>196</v>
      </c>
      <c r="B101" s="9" t="s">
        <v>197</v>
      </c>
      <c r="C101" s="14">
        <v>1306.54</v>
      </c>
      <c r="D101" s="14">
        <v>400</v>
      </c>
      <c r="E101" s="14">
        <f t="shared" si="9"/>
        <v>906.54</v>
      </c>
      <c r="F101" s="14">
        <v>1581.54</v>
      </c>
      <c r="G101" s="14">
        <v>1600</v>
      </c>
      <c r="H101" s="14">
        <f t="shared" si="10"/>
        <v>-18.460000000000036</v>
      </c>
      <c r="I101" s="14">
        <v>4800</v>
      </c>
      <c r="J101" s="14">
        <f t="shared" si="11"/>
        <v>32.948749999999997</v>
      </c>
    </row>
    <row r="102" spans="1:10" x14ac:dyDescent="0.2">
      <c r="A102" s="3" t="s">
        <v>198</v>
      </c>
      <c r="B102" s="9" t="s">
        <v>199</v>
      </c>
      <c r="C102" s="14">
        <v>0</v>
      </c>
      <c r="D102" s="14">
        <v>141.66</v>
      </c>
      <c r="E102" s="14">
        <f t="shared" si="9"/>
        <v>-141.66</v>
      </c>
      <c r="F102" s="14">
        <v>0</v>
      </c>
      <c r="G102" s="14">
        <v>566.64</v>
      </c>
      <c r="H102" s="14">
        <f t="shared" si="10"/>
        <v>-566.64</v>
      </c>
      <c r="I102" s="14">
        <v>1700</v>
      </c>
      <c r="J102" s="14">
        <f t="shared" si="11"/>
        <v>0</v>
      </c>
    </row>
    <row r="103" spans="1:10" x14ac:dyDescent="0.2">
      <c r="A103" s="3" t="s">
        <v>200</v>
      </c>
      <c r="B103" s="9" t="s">
        <v>201</v>
      </c>
      <c r="C103" s="14">
        <v>0</v>
      </c>
      <c r="D103" s="14">
        <v>62.5</v>
      </c>
      <c r="E103" s="14">
        <f t="shared" si="9"/>
        <v>-62.5</v>
      </c>
      <c r="F103" s="14">
        <v>0</v>
      </c>
      <c r="G103" s="14">
        <v>250</v>
      </c>
      <c r="H103" s="14">
        <f t="shared" si="10"/>
        <v>-250</v>
      </c>
      <c r="I103" s="14">
        <v>750</v>
      </c>
      <c r="J103" s="14">
        <f t="shared" si="11"/>
        <v>0</v>
      </c>
    </row>
    <row r="104" spans="1:10" x14ac:dyDescent="0.2">
      <c r="A104" s="3" t="s">
        <v>202</v>
      </c>
      <c r="B104" s="9" t="s">
        <v>203</v>
      </c>
      <c r="C104" s="14">
        <v>0</v>
      </c>
      <c r="D104" s="14">
        <v>0</v>
      </c>
      <c r="E104" s="14">
        <f t="shared" si="9"/>
        <v>0</v>
      </c>
      <c r="F104" s="14">
        <v>0</v>
      </c>
      <c r="G104" s="14">
        <v>0</v>
      </c>
      <c r="H104" s="14">
        <f t="shared" si="10"/>
        <v>0</v>
      </c>
      <c r="I104" s="14">
        <v>800</v>
      </c>
      <c r="J104" s="14">
        <f t="shared" si="11"/>
        <v>0</v>
      </c>
    </row>
    <row r="105" spans="1:10" x14ac:dyDescent="0.2">
      <c r="A105" s="3" t="s">
        <v>204</v>
      </c>
      <c r="B105" s="9" t="s">
        <v>205</v>
      </c>
      <c r="C105" s="14">
        <v>62</v>
      </c>
      <c r="D105" s="14">
        <v>250</v>
      </c>
      <c r="E105" s="14">
        <f t="shared" si="9"/>
        <v>-188</v>
      </c>
      <c r="F105" s="14">
        <v>1118</v>
      </c>
      <c r="G105" s="14">
        <v>1000</v>
      </c>
      <c r="H105" s="14">
        <f t="shared" si="10"/>
        <v>118</v>
      </c>
      <c r="I105" s="14">
        <v>18700</v>
      </c>
      <c r="J105" s="14">
        <f t="shared" si="11"/>
        <v>5.9786096256684491</v>
      </c>
    </row>
    <row r="106" spans="1:10" x14ac:dyDescent="0.2">
      <c r="A106" s="3" t="s">
        <v>206</v>
      </c>
      <c r="B106" s="9" t="s">
        <v>207</v>
      </c>
      <c r="C106" s="14">
        <v>0</v>
      </c>
      <c r="D106" s="14">
        <v>181.82</v>
      </c>
      <c r="E106" s="14">
        <f t="shared" si="9"/>
        <v>-181.82</v>
      </c>
      <c r="F106" s="14">
        <v>0</v>
      </c>
      <c r="G106" s="14">
        <v>727.28</v>
      </c>
      <c r="H106" s="14">
        <f t="shared" si="10"/>
        <v>-727.28</v>
      </c>
      <c r="I106" s="14">
        <v>13000</v>
      </c>
      <c r="J106" s="14">
        <f t="shared" si="11"/>
        <v>0</v>
      </c>
    </row>
    <row r="107" spans="1:10" x14ac:dyDescent="0.2">
      <c r="A107" s="3" t="s">
        <v>208</v>
      </c>
      <c r="B107" s="9" t="s">
        <v>209</v>
      </c>
      <c r="C107" s="14">
        <v>0</v>
      </c>
      <c r="D107" s="14">
        <v>246</v>
      </c>
      <c r="E107" s="14">
        <f t="shared" si="9"/>
        <v>-246</v>
      </c>
      <c r="F107" s="14">
        <v>138.97999999999999</v>
      </c>
      <c r="G107" s="14">
        <v>984</v>
      </c>
      <c r="H107" s="14">
        <f t="shared" si="10"/>
        <v>-845.02</v>
      </c>
      <c r="I107" s="14">
        <v>2952</v>
      </c>
      <c r="J107" s="14">
        <f t="shared" si="11"/>
        <v>4.7079945799457992</v>
      </c>
    </row>
    <row r="108" spans="1:10" x14ac:dyDescent="0.2">
      <c r="A108" s="3" t="s">
        <v>210</v>
      </c>
      <c r="B108" s="9" t="s">
        <v>211</v>
      </c>
      <c r="C108" s="14">
        <v>0</v>
      </c>
      <c r="D108" s="14">
        <v>0</v>
      </c>
      <c r="E108" s="14">
        <f t="shared" si="9"/>
        <v>0</v>
      </c>
      <c r="F108" s="14">
        <v>200</v>
      </c>
      <c r="G108" s="14">
        <v>0</v>
      </c>
      <c r="H108" s="14">
        <f t="shared" si="10"/>
        <v>200</v>
      </c>
      <c r="I108" s="14">
        <v>0</v>
      </c>
      <c r="J108" s="14">
        <f t="shared" si="11"/>
        <v>0</v>
      </c>
    </row>
    <row r="109" spans="1:10" customFormat="1" ht="15" x14ac:dyDescent="0.25">
      <c r="A109" s="4"/>
      <c r="B109" s="10"/>
      <c r="C109" s="15"/>
      <c r="D109" s="15"/>
      <c r="E109" s="15"/>
      <c r="F109" s="15"/>
      <c r="G109" s="15"/>
      <c r="H109" s="15"/>
      <c r="I109" s="15"/>
      <c r="J109" s="16"/>
    </row>
    <row r="110" spans="1:10" x14ac:dyDescent="0.2">
      <c r="A110" s="3" t="s">
        <v>29</v>
      </c>
      <c r="B110" s="9" t="s">
        <v>212</v>
      </c>
      <c r="C110" s="14">
        <f>ROUND(SUBTOTAL(9, C17:C109), 5)</f>
        <v>390884.26</v>
      </c>
      <c r="D110" s="14">
        <f>ROUND(SUBTOTAL(9, D17:D109), 5)</f>
        <v>396181.36</v>
      </c>
      <c r="E110" s="14">
        <f>C110-D110</f>
        <v>-5297.0999999999767</v>
      </c>
      <c r="F110" s="14">
        <f>ROUND(SUBTOTAL(9, F17:F109), 5)</f>
        <v>1656120.75</v>
      </c>
      <c r="G110" s="14">
        <f>ROUND(SUBTOTAL(9, G17:G109), 5)</f>
        <v>1764080.99</v>
      </c>
      <c r="H110" s="14">
        <f>F110-G110</f>
        <v>-107960.23999999999</v>
      </c>
      <c r="I110" s="14">
        <f>ROUND(SUBTOTAL(9, I17:I109), 5)</f>
        <v>5064462.47</v>
      </c>
      <c r="J110" s="14">
        <f>IF(I110&lt;&gt;0, (F110/I110)*100, 0)</f>
        <v>32.700819875954181</v>
      </c>
    </row>
    <row r="111" spans="1:10" customFormat="1" ht="15" x14ac:dyDescent="0.25">
      <c r="A111" s="4"/>
      <c r="B111" s="10"/>
      <c r="C111" s="15"/>
      <c r="D111" s="15"/>
      <c r="E111" s="15"/>
      <c r="F111" s="15"/>
      <c r="G111" s="15"/>
      <c r="H111" s="15"/>
      <c r="I111" s="15"/>
      <c r="J111" s="16"/>
    </row>
    <row r="112" spans="1:10" ht="13.5" thickBot="1" x14ac:dyDescent="0.25">
      <c r="A112" s="3" t="s">
        <v>29</v>
      </c>
      <c r="B112" s="9" t="s">
        <v>213</v>
      </c>
      <c r="C112" s="13">
        <f>-(ROUND(-C15+C110, 5))</f>
        <v>-337847.88</v>
      </c>
      <c r="D112" s="13">
        <f>-(ROUND(-D15+D110, 5))</f>
        <v>-354548.54</v>
      </c>
      <c r="E112" s="14">
        <f>C112-D112</f>
        <v>16700.659999999974</v>
      </c>
      <c r="F112" s="13">
        <f>-(ROUND(-F15+F110, 5))</f>
        <v>-1401329.79</v>
      </c>
      <c r="G112" s="13">
        <f>-(ROUND(-G15+G110, 5))</f>
        <v>-1588413.17</v>
      </c>
      <c r="H112" s="14">
        <f>F112-G112</f>
        <v>187083.37999999989</v>
      </c>
      <c r="I112" s="14">
        <f>-(ROUND(-I15+I110, 5))</f>
        <v>218805.49</v>
      </c>
      <c r="J112" s="14">
        <f>IF(I112&lt;&gt;0, (F112/I112)*100, 0)</f>
        <v>-640.44544311936602</v>
      </c>
    </row>
    <row r="113" spans="1:10" customFormat="1" ht="16.5" thickTop="1" thickBot="1" x14ac:dyDescent="0.3">
      <c r="A113" s="6"/>
      <c r="B113" s="11"/>
      <c r="C113" s="17"/>
      <c r="D113" s="17"/>
      <c r="E113" s="17"/>
      <c r="F113" s="17"/>
      <c r="G113" s="17"/>
      <c r="H113" s="17"/>
      <c r="I113" s="17"/>
      <c r="J113" s="18"/>
    </row>
    <row r="114" spans="1:10" x14ac:dyDescent="0.2">
      <c r="B114" s="12"/>
    </row>
    <row r="115" spans="1:10" x14ac:dyDescent="0.2">
      <c r="B115" s="12" t="s">
        <v>215</v>
      </c>
      <c r="C115" s="19">
        <v>241220.7</v>
      </c>
      <c r="F115" s="19">
        <v>146230.62</v>
      </c>
    </row>
    <row r="116" spans="1:10" x14ac:dyDescent="0.2">
      <c r="B116" s="12" t="s">
        <v>216</v>
      </c>
      <c r="C116" s="19">
        <v>260000</v>
      </c>
      <c r="F116" s="19">
        <v>1420000</v>
      </c>
    </row>
    <row r="117" spans="1:10" x14ac:dyDescent="0.2">
      <c r="B117" s="12" t="s">
        <v>217</v>
      </c>
      <c r="C117" s="19">
        <v>0</v>
      </c>
      <c r="F117" s="19">
        <v>-128.80000000000001</v>
      </c>
    </row>
    <row r="118" spans="1:10" x14ac:dyDescent="0.2">
      <c r="B118" s="12" t="s">
        <v>218</v>
      </c>
      <c r="C118" s="19">
        <v>0</v>
      </c>
      <c r="F118" s="19">
        <v>0</v>
      </c>
    </row>
    <row r="119" spans="1:10" x14ac:dyDescent="0.2">
      <c r="B119" s="12" t="s">
        <v>219</v>
      </c>
      <c r="C119" s="19">
        <f>SUM(C112:C118)</f>
        <v>163372.82</v>
      </c>
      <c r="F119" s="19">
        <f>SUM(F112:F118)</f>
        <v>164772.03000000009</v>
      </c>
    </row>
    <row r="120" spans="1:10" x14ac:dyDescent="0.2">
      <c r="B120" s="12" t="s">
        <v>220</v>
      </c>
      <c r="C120" s="19">
        <v>-351.95</v>
      </c>
      <c r="F120" s="19">
        <v>-1608.09</v>
      </c>
    </row>
    <row r="121" spans="1:10" x14ac:dyDescent="0.2">
      <c r="B121" s="12" t="s">
        <v>221</v>
      </c>
      <c r="C121" s="19">
        <v>-69.25</v>
      </c>
      <c r="F121" s="19">
        <v>-212.32</v>
      </c>
    </row>
    <row r="122" spans="1:10" x14ac:dyDescent="0.2">
      <c r="B122" s="12" t="s">
        <v>222</v>
      </c>
      <c r="C122" s="19">
        <v>0</v>
      </c>
      <c r="F122" s="19">
        <v>0</v>
      </c>
      <c r="H122" s="19"/>
      <c r="I122" s="19"/>
    </row>
    <row r="123" spans="1:10" x14ac:dyDescent="0.2">
      <c r="B123" s="12" t="s">
        <v>223</v>
      </c>
      <c r="C123" s="19">
        <v>-41734.32</v>
      </c>
      <c r="F123" s="19">
        <v>-41734.32</v>
      </c>
      <c r="H123" s="19"/>
      <c r="I123" s="19"/>
    </row>
    <row r="124" spans="1:10" x14ac:dyDescent="0.2">
      <c r="B124" s="12" t="s">
        <v>224</v>
      </c>
      <c r="C124" s="19">
        <v>0</v>
      </c>
      <c r="F124" s="19">
        <v>0</v>
      </c>
      <c r="H124" s="19" t="s">
        <v>225</v>
      </c>
      <c r="I124" s="19"/>
    </row>
    <row r="125" spans="1:10" x14ac:dyDescent="0.2">
      <c r="B125" s="12" t="s">
        <v>226</v>
      </c>
      <c r="C125" s="19">
        <v>0</v>
      </c>
      <c r="F125" s="19">
        <v>0</v>
      </c>
      <c r="H125" s="19" t="s">
        <v>227</v>
      </c>
      <c r="I125" s="19"/>
    </row>
    <row r="126" spans="1:10" x14ac:dyDescent="0.2">
      <c r="B126" s="12" t="s">
        <v>228</v>
      </c>
      <c r="C126" s="19">
        <f>SUM(C119:C125)</f>
        <v>121217.29999999999</v>
      </c>
      <c r="F126" s="19">
        <f>SUM(F119:F125)</f>
        <v>121217.30000000008</v>
      </c>
      <c r="G126" s="8" t="s">
        <v>229</v>
      </c>
      <c r="H126" s="19">
        <v>41734.32</v>
      </c>
      <c r="I126" s="19">
        <v>82000</v>
      </c>
    </row>
    <row r="127" spans="1:10" x14ac:dyDescent="0.2">
      <c r="B127" s="12" t="s">
        <v>230</v>
      </c>
      <c r="C127" s="19">
        <v>1197024.8700000001</v>
      </c>
      <c r="F127" s="19">
        <v>1197024.8700000001</v>
      </c>
      <c r="G127" s="8" t="s">
        <v>224</v>
      </c>
      <c r="H127" s="19">
        <v>0</v>
      </c>
      <c r="I127" s="19">
        <v>105944.07</v>
      </c>
    </row>
    <row r="128" spans="1:10" x14ac:dyDescent="0.2">
      <c r="B128" s="12" t="s">
        <v>231</v>
      </c>
      <c r="C128" s="19">
        <v>1038877.85</v>
      </c>
      <c r="F128" s="19">
        <v>1038877.85</v>
      </c>
      <c r="G128" s="8" t="s">
        <v>232</v>
      </c>
      <c r="H128" s="19">
        <v>0</v>
      </c>
      <c r="I128" s="19">
        <v>30861.42</v>
      </c>
    </row>
    <row r="129" spans="2:10" x14ac:dyDescent="0.2">
      <c r="B129" s="12" t="s">
        <v>233</v>
      </c>
      <c r="C129" s="19">
        <v>337574.75</v>
      </c>
      <c r="F129" s="19">
        <v>337574.75</v>
      </c>
      <c r="G129" s="8" t="s">
        <v>234</v>
      </c>
      <c r="H129" s="19">
        <f>SUM(H122:H128)</f>
        <v>41734.32</v>
      </c>
      <c r="I129" s="19">
        <f>SUM(I122:I128)</f>
        <v>218805.49</v>
      </c>
    </row>
    <row r="130" spans="2:10" x14ac:dyDescent="0.2">
      <c r="B130" s="12" t="s">
        <v>235</v>
      </c>
      <c r="C130" s="19">
        <f>SUM(C126:C129)</f>
        <v>2694694.77</v>
      </c>
      <c r="F130" s="19">
        <f>SUM(F126:F129)</f>
        <v>2694694.77</v>
      </c>
    </row>
    <row r="131" spans="2:10" x14ac:dyDescent="0.2">
      <c r="B131" s="12"/>
      <c r="C131" s="19"/>
      <c r="F131" s="19"/>
      <c r="G131" s="20">
        <f>SUM(H129,F110)</f>
        <v>1697855.07</v>
      </c>
      <c r="I131" s="19">
        <f>SUM(I129,I110)</f>
        <v>5283267.96</v>
      </c>
      <c r="J131" s="20">
        <f>IF(I27&lt;&gt;0,G131/I131*100,0)</f>
        <v>32.136455747741408</v>
      </c>
    </row>
  </sheetData>
  <printOptions gridLines="1"/>
  <pageMargins left="0.7" right="0.7" top="1.55555555555556" bottom="0.65277777777777801" header="0.3" footer="0.3"/>
  <pageSetup orientation="landscape" r:id="rId1"/>
  <headerFooter>
    <oddHeader xml:space="preserve">&amp;C&amp;"Times New Roman"&amp;8
&amp;10Middletown Fire Protection District
Income Statement
Compared with Budget
For the Four Months Ending October 31, 2011
&amp;L&amp;"Times New Roman"&amp;8
&amp;10
</oddHeader>
    <oddFooter>&amp;L&amp;"Times New Roman,Regular"&amp;10&amp;D at &amp;T&amp;C&amp;"Times New Roman,Regular"&amp;10
&amp;R&amp;"Times New Roman,Regular"&amp;10Page: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STMT DETAIL</vt:lpstr>
      <vt:lpstr>'GENERAL FUND STMT DETAIL'!Print_Titles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Riddle</dc:creator>
  <cp:lastModifiedBy>Gideon Thurman</cp:lastModifiedBy>
  <cp:lastPrinted>2011-11-01T13:14:20Z</cp:lastPrinted>
  <dcterms:created xsi:type="dcterms:W3CDTF">2011-11-01T12:23:52Z</dcterms:created>
  <dcterms:modified xsi:type="dcterms:W3CDTF">2012-01-07T19:19:34Z</dcterms:modified>
</cp:coreProperties>
</file>